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eagate4TB/Google Drive/On File/By Profile/Orgs/A/American Council on Science and Health/"/>
    </mc:Choice>
  </mc:AlternateContent>
  <xr:revisionPtr revIDLastSave="0" documentId="13_ncr:1_{097EE6F6-9AEA-EF4F-B2CC-668467194012}" xr6:coauthVersionLast="45" xr6:coauthVersionMax="45" xr10:uidLastSave="{00000000-0000-0000-0000-000000000000}"/>
  <bookViews>
    <workbookView xWindow="0" yWindow="460" windowWidth="25600" windowHeight="15540" tabRatio="500" xr2:uid="{00000000-000D-0000-FFFF-FFFF00000000}"/>
  </bookViews>
  <sheets>
    <sheet name="Summary" sheetId="3" r:id="rId1"/>
    <sheet name="Data" sheetId="2" r:id="rId2"/>
    <sheet name="Sourcewatch Data" sheetId="1" r:id="rId3"/>
    <sheet name="Resources" sheetId="4" r:id="rId4"/>
  </sheets>
  <definedNames>
    <definedName name="_xlnm._FilterDatabase" localSheetId="1" hidden="1">Data!$A$1:$H$186</definedName>
    <definedName name="_xlnm._FilterDatabase" localSheetId="3" hidden="1">Resources!$A$1:$B$385</definedName>
    <definedName name="_xlnm._FilterDatabase" localSheetId="2" hidden="1">'Sourcewatch Data'!$B$1:$CU$63</definedName>
  </definedNames>
  <calcPr calcId="191029"/>
  <pivotCaches>
    <pivotCache cacheId="22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7" i="2" l="1"/>
  <c r="B68" i="2" l="1"/>
  <c r="B67" i="2"/>
  <c r="A5" i="1"/>
  <c r="A3" i="1"/>
  <c r="A4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2" i="1"/>
  <c r="B9" i="2"/>
  <c r="C27" i="3"/>
  <c r="C28" i="3"/>
  <c r="C29" i="3"/>
  <c r="C30" i="3"/>
  <c r="C31" i="3"/>
  <c r="C32" i="3"/>
  <c r="C33" i="3"/>
  <c r="C34" i="3"/>
  <c r="C35" i="3"/>
  <c r="C36" i="3"/>
  <c r="C37" i="3"/>
  <c r="B179" i="2"/>
  <c r="B178" i="2"/>
  <c r="B177" i="2"/>
  <c r="B176" i="2"/>
  <c r="B156" i="2"/>
  <c r="B148" i="2"/>
  <c r="B154" i="2"/>
  <c r="B153" i="2"/>
  <c r="B152" i="2"/>
  <c r="B150" i="2"/>
  <c r="B149" i="2"/>
  <c r="B151" i="2"/>
  <c r="B135" i="2"/>
  <c r="B56" i="2"/>
  <c r="B59" i="2"/>
  <c r="B58" i="2"/>
  <c r="B57" i="2"/>
  <c r="B39" i="2"/>
  <c r="B38" i="2"/>
  <c r="B37" i="2"/>
  <c r="B36" i="2"/>
  <c r="B35" i="2"/>
  <c r="B15" i="2" l="1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34" i="2"/>
  <c r="B133" i="2"/>
  <c r="B132" i="2"/>
  <c r="B129" i="2"/>
  <c r="B128" i="2"/>
  <c r="B121" i="2"/>
  <c r="B122" i="2"/>
  <c r="B123" i="2"/>
  <c r="B124" i="2"/>
  <c r="B125" i="2"/>
  <c r="B127" i="2"/>
  <c r="B131" i="2"/>
  <c r="B130" i="2"/>
  <c r="B126" i="2"/>
  <c r="B120" i="2"/>
  <c r="B78" i="2"/>
  <c r="B70" i="2"/>
  <c r="B140" i="2" l="1"/>
  <c r="B136" i="2"/>
  <c r="B161" i="2"/>
  <c r="B119" i="2"/>
  <c r="B82" i="2"/>
  <c r="B81" i="2"/>
  <c r="B80" i="2"/>
  <c r="B79" i="2"/>
  <c r="B76" i="2"/>
  <c r="B75" i="2"/>
  <c r="B74" i="2"/>
  <c r="B73" i="2"/>
  <c r="B72" i="2"/>
  <c r="B71" i="2"/>
  <c r="B69" i="2"/>
  <c r="B77" i="2"/>
  <c r="C10" i="3" l="1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9" i="3"/>
  <c r="B157" i="2"/>
  <c r="B83" i="2"/>
  <c r="B180" i="2"/>
  <c r="B3" i="2"/>
  <c r="B2" i="2"/>
  <c r="B162" i="2"/>
  <c r="B41" i="2"/>
  <c r="B31" i="2"/>
  <c r="B181" i="2"/>
  <c r="B84" i="2"/>
  <c r="B163" i="2"/>
  <c r="B32" i="2"/>
  <c r="B42" i="2"/>
  <c r="B137" i="2"/>
  <c r="B182" i="2"/>
  <c r="B85" i="2"/>
  <c r="B158" i="2"/>
  <c r="B164" i="2"/>
  <c r="B165" i="2"/>
  <c r="B10" i="2"/>
  <c r="B33" i="2"/>
  <c r="B48" i="2"/>
  <c r="B43" i="2"/>
  <c r="B44" i="2"/>
  <c r="B138" i="2"/>
  <c r="B183" i="2"/>
  <c r="B86" i="2"/>
  <c r="B159" i="2"/>
  <c r="B166" i="2"/>
  <c r="B167" i="2"/>
  <c r="B34" i="2"/>
  <c r="B49" i="2"/>
  <c r="B60" i="2"/>
  <c r="B139" i="2"/>
  <c r="B168" i="2"/>
  <c r="B87" i="2"/>
  <c r="B45" i="2"/>
  <c r="B4" i="2"/>
  <c r="B50" i="2"/>
  <c r="B61" i="2"/>
  <c r="B155" i="2"/>
  <c r="B169" i="2"/>
  <c r="B170" i="2"/>
  <c r="B88" i="2"/>
  <c r="B160" i="2"/>
  <c r="B5" i="2"/>
  <c r="B11" i="2"/>
  <c r="B46" i="2"/>
  <c r="B51" i="2"/>
  <c r="B52" i="2"/>
  <c r="B184" i="2"/>
  <c r="B171" i="2"/>
  <c r="B172" i="2"/>
  <c r="B89" i="2"/>
  <c r="B6" i="2"/>
  <c r="B12" i="2"/>
  <c r="B47" i="2"/>
  <c r="B53" i="2"/>
  <c r="B62" i="2"/>
  <c r="B98" i="2"/>
  <c r="B173" i="2"/>
  <c r="B90" i="2"/>
  <c r="B7" i="2"/>
  <c r="B63" i="2"/>
  <c r="B100" i="2"/>
  <c r="B174" i="2"/>
  <c r="B175" i="2"/>
  <c r="B91" i="2"/>
  <c r="B8" i="2"/>
  <c r="B54" i="2"/>
  <c r="B64" i="2"/>
  <c r="B101" i="2"/>
  <c r="B92" i="2"/>
  <c r="B55" i="2"/>
  <c r="B65" i="2"/>
  <c r="B102" i="2"/>
  <c r="B93" i="2"/>
  <c r="B66" i="2"/>
  <c r="B103" i="2"/>
  <c r="B185" i="2"/>
  <c r="B94" i="2"/>
  <c r="B104" i="2"/>
  <c r="B95" i="2"/>
  <c r="B105" i="2"/>
  <c r="B96" i="2"/>
  <c r="B106" i="2"/>
  <c r="B107" i="2"/>
  <c r="B186" i="2"/>
  <c r="B97" i="2"/>
  <c r="B108" i="2"/>
  <c r="B99" i="2"/>
  <c r="B109" i="2"/>
  <c r="B110" i="2"/>
  <c r="B111" i="2"/>
  <c r="B112" i="2"/>
  <c r="B113" i="2"/>
  <c r="B141" i="2"/>
  <c r="B114" i="2"/>
  <c r="B142" i="2"/>
  <c r="B115" i="2"/>
  <c r="B143" i="2"/>
  <c r="B144" i="2"/>
  <c r="B13" i="2"/>
  <c r="B116" i="2"/>
  <c r="B145" i="2"/>
  <c r="B14" i="2"/>
  <c r="B117" i="2"/>
  <c r="B146" i="2"/>
  <c r="B118" i="2"/>
  <c r="B147" i="2"/>
  <c r="B40" i="2"/>
  <c r="L14" i="1" l="1"/>
  <c r="BC1" i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</calcChain>
</file>

<file path=xl/sharedStrings.xml><?xml version="1.0" encoding="utf-8"?>
<sst xmlns="http://schemas.openxmlformats.org/spreadsheetml/2006/main" count="1132" uniqueCount="192">
  <si>
    <t>3M</t>
  </si>
  <si>
    <t>Bodman Foundation</t>
  </si>
  <si>
    <t>investment banking</t>
  </si>
  <si>
    <t>Altria</t>
  </si>
  <si>
    <t>American Petroleum Institute</t>
  </si>
  <si>
    <t>petroleum industry</t>
  </si>
  <si>
    <t>Amvac Chemical Corporation</t>
  </si>
  <si>
    <t>Armstrong Foundation</t>
  </si>
  <si>
    <t>Bayer CropScience</t>
  </si>
  <si>
    <t>Bradley Foundation, Lynde and Harry</t>
  </si>
  <si>
    <t>factory automation equipment manufacturer Allen-Bradley</t>
  </si>
  <si>
    <t>Chevron</t>
  </si>
  <si>
    <t>oil</t>
  </si>
  <si>
    <t>Chinook Foundation</t>
  </si>
  <si>
    <t>Coca-Cola</t>
  </si>
  <si>
    <t>Conrad Family Foundation</t>
  </si>
  <si>
    <t>Cox Family Foundation</t>
  </si>
  <si>
    <t>CropLife America</t>
  </si>
  <si>
    <t>pesticide industry</t>
  </si>
  <si>
    <t>Distilled Spirits Council of the United States</t>
  </si>
  <si>
    <t>Dodge Jones Foundation</t>
  </si>
  <si>
    <t>railroad and minerals</t>
  </si>
  <si>
    <t>Donors Capital Fund</t>
  </si>
  <si>
    <t>anonymous "donor directed" fund</t>
  </si>
  <si>
    <t>DonorsTrust</t>
  </si>
  <si>
    <t>Dr. Pepper/Snapple</t>
  </si>
  <si>
    <t>Earhart Foundation</t>
  </si>
  <si>
    <t>Ethox Chemicals</t>
  </si>
  <si>
    <t>ExxonMobil</t>
  </si>
  <si>
    <t>petroleum</t>
  </si>
  <si>
    <t>Finley, A.E. Foundation</t>
  </si>
  <si>
    <t>equipment &amp; machinery distribution</t>
  </si>
  <si>
    <t>Fragrance Materials Association of the United States, Inc.</t>
  </si>
  <si>
    <t>Friedmann, Philip M. Family Charitable Trust</t>
  </si>
  <si>
    <t>Recycled Paper Greetings company</t>
  </si>
  <si>
    <t>Gerstacker, Rollin M. Foundation</t>
  </si>
  <si>
    <t>Dow Chemical Company</t>
  </si>
  <si>
    <t>Gilder Foundation</t>
  </si>
  <si>
    <t>Griffin, Dorothy G. Charitable Foundation</t>
  </si>
  <si>
    <t>Varflex Corporation (electrical insulating sleeving and tubing)</t>
  </si>
  <si>
    <t>Grocery Manufacturers Association</t>
  </si>
  <si>
    <t>Hayden Foundation</t>
  </si>
  <si>
    <t>International Formula Council</t>
  </si>
  <si>
    <t>JM Foundation</t>
  </si>
  <si>
    <t>Borden Milk Company</t>
  </si>
  <si>
    <t>Kayser Family Foundation</t>
  </si>
  <si>
    <t>Koch, David H. Foundation</t>
  </si>
  <si>
    <t>Koch Industries</t>
  </si>
  <si>
    <t>Lambe, Claude R. Foundation</t>
  </si>
  <si>
    <t>McDonald's</t>
  </si>
  <si>
    <t>McNutt, Amy Shelton Charitable Trust</t>
  </si>
  <si>
    <t>Nolan, David P. Foundation</t>
  </si>
  <si>
    <t>Opportunity Foundation</t>
  </si>
  <si>
    <t>Penn, Arthur S. and Marilyn Charitable Trust</t>
  </si>
  <si>
    <t>Personal Care Products Council</t>
  </si>
  <si>
    <t>personal care products (cosmetics, toiletries, fragrances, etc.) industry</t>
  </si>
  <si>
    <t>pharmaceutical industry (matching employee gifts)</t>
  </si>
  <si>
    <t>PhRMA</t>
  </si>
  <si>
    <t>pharmaceutical industry</t>
  </si>
  <si>
    <t>Procter and Gamble</t>
  </si>
  <si>
    <t>Randolph Foundation</t>
  </si>
  <si>
    <t>Vicks chemical company</t>
  </si>
  <si>
    <t>Roberts, Gilroy and Lillian P. Charitable Foundation</t>
  </si>
  <si>
    <t>sculptor, gemstone carver, and former Chief Engraver of the U.S. Mint</t>
  </si>
  <si>
    <t>Samuel Roberts Noble Foundation</t>
  </si>
  <si>
    <t>Sarah Scaife Foundation</t>
  </si>
  <si>
    <t>Mellon industrial, oil, aluminum and banking</t>
  </si>
  <si>
    <t>Searle Freedom Trust</t>
  </si>
  <si>
    <t>pharmaceuticals</t>
  </si>
  <si>
    <t>Stare Fund</t>
  </si>
  <si>
    <t>Roger and Susan Stone Family Foundation</t>
  </si>
  <si>
    <t>Syngenta</t>
  </si>
  <si>
    <t>Tepper Family Foundation</t>
  </si>
  <si>
    <t>Texmark Chemicals (David Smith)</t>
  </si>
  <si>
    <t>The Safe Cig</t>
  </si>
  <si>
    <t>electronic cigarette manufacturer</t>
  </si>
  <si>
    <t>Tober, Barbara and Donald Foundation</t>
  </si>
  <si>
    <t>Triad Foundation</t>
  </si>
  <si>
    <t>foundation run by the right-wing son of Roy H. Park</t>
  </si>
  <si>
    <t>Vanguard Charitable Endowment Program</t>
  </si>
  <si>
    <t>donor-advised fund</t>
  </si>
  <si>
    <t>Bristol-Myers Squibb Foundation</t>
  </si>
  <si>
    <t>GE Foundation</t>
  </si>
  <si>
    <t>General Electric (including a small amount of donations matching employees')</t>
  </si>
  <si>
    <t>stockbroker Richard Gilder</t>
  </si>
  <si>
    <t>anti-GMO labeling trade association</t>
  </si>
  <si>
    <t>Woolworth and Alleghany Companies</t>
  </si>
  <si>
    <t>Olin Corporation chemical</t>
  </si>
  <si>
    <t>retired president of Elmrock Capital, Inc., board member of Center for Individual Rights</t>
  </si>
  <si>
    <t>Pfizer Foundation</t>
  </si>
  <si>
    <t>Smurfit-Stone (paperboard and paper-based packaging)</t>
  </si>
  <si>
    <t>Funder</t>
  </si>
  <si>
    <t>Amount</t>
  </si>
  <si>
    <t>Funding Source</t>
  </si>
  <si>
    <t>Years &amp; Ref</t>
  </si>
  <si>
    <t/>
  </si>
  <si>
    <t>2007-2012</t>
  </si>
  <si>
    <t>2003-2012</t>
  </si>
  <si>
    <t>2004-2012</t>
  </si>
  <si>
    <t>2002-2009</t>
  </si>
  <si>
    <t>1985-2004 (foundation closed in 2005)</t>
  </si>
  <si>
    <t>2008-2010</t>
  </si>
  <si>
    <t>1998-2001</t>
  </si>
  <si>
    <t>1985-1991</t>
  </si>
  <si>
    <t>2002-2012</t>
  </si>
  <si>
    <t>2011, 2013</t>
  </si>
  <si>
    <t>2008-2012</t>
  </si>
  <si>
    <t>2003, 2009-2013</t>
  </si>
  <si>
    <t>2008-2011</t>
  </si>
  <si>
    <t>2005-2011</t>
  </si>
  <si>
    <t>2000-2013</t>
  </si>
  <si>
    <t>2009, 2012</t>
  </si>
  <si>
    <t>2010-2012</t>
  </si>
  <si>
    <t>2009-2013</t>
  </si>
  <si>
    <t>2006-2009</t>
  </si>
  <si>
    <t>1998-2013</t>
  </si>
  <si>
    <t>1986-1987</t>
  </si>
  <si>
    <t>2005-2008 (also contributed $30,000 in 2006 that was returned to the foundation in 2009)</t>
  </si>
  <si>
    <t>2009, 2011</t>
  </si>
  <si>
    <t>2011-2002</t>
  </si>
  <si>
    <t>2011-2013</t>
  </si>
  <si>
    <t>2012-2013</t>
  </si>
  <si>
    <t>http://www.motherjones.com/politics/2013/10/american-council-science-health-leaked-documents-fundraising</t>
  </si>
  <si>
    <t>http://achelis-bodman-fnds.org/docs/grants_0607.pdf</t>
  </si>
  <si>
    <t>http://achelis-bodman-fnds.org/docs/grants_0809.pdf</t>
  </si>
  <si>
    <t>http://achelis-bodman-fnds.org/docs/grants_12.pdf</t>
  </si>
  <si>
    <t>http://207.153.189.83/EINS/136022016/136022016_2012_09bb7550.PDF</t>
  </si>
  <si>
    <t>http://conservativetransparency.org/org/american-council-on-science-and-health/?order_by=year+DESC</t>
  </si>
  <si>
    <t>http://207.153.189.83/EINS/133127947/133127947_2002_00cdd0e4.PDF</t>
  </si>
  <si>
    <t>http://207.153.189.83/EINS/133127947/133127947_2004_01e728e9.PDF</t>
  </si>
  <si>
    <t>donor_name</t>
  </si>
  <si>
    <t>contribution</t>
  </si>
  <si>
    <t>year</t>
  </si>
  <si>
    <t>F.M. Kirby Foundation</t>
  </si>
  <si>
    <t>The Opportunity Foundation</t>
  </si>
  <si>
    <t>The Lynde and Harry Bradley Foundation</t>
  </si>
  <si>
    <t>Claude R. Lambe Charitable Foundation</t>
  </si>
  <si>
    <t>Exxon Mobil</t>
  </si>
  <si>
    <t>The Randolph Foundation</t>
  </si>
  <si>
    <t>John M. Olin Foundation</t>
  </si>
  <si>
    <t>The Samuel Roberts Noble Foundation</t>
  </si>
  <si>
    <t>David H. Koch Charitable Foundation</t>
  </si>
  <si>
    <t>Grand Total</t>
  </si>
  <si>
    <t>Total</t>
  </si>
  <si>
    <t>Sum of contribution</t>
  </si>
  <si>
    <t>verified</t>
  </si>
  <si>
    <t>transaction_id</t>
  </si>
  <si>
    <t>data_source</t>
  </si>
  <si>
    <t>CT2016</t>
  </si>
  <si>
    <t>recipient_name</t>
  </si>
  <si>
    <t>American Council on Science and Health</t>
  </si>
  <si>
    <t>American Council on Science and Health (ACSH) Funding</t>
  </si>
  <si>
    <t>Data Retrieved</t>
  </si>
  <si>
    <t>desmogblog.com/american-council-science-and-health</t>
  </si>
  <si>
    <t>Donor &amp; Year</t>
  </si>
  <si>
    <t>Resource URL</t>
  </si>
  <si>
    <t>Org</t>
  </si>
  <si>
    <t>https://www.desmogblog.com/who-donors-trust</t>
  </si>
  <si>
    <t>https://www.sourcewatch.org/index.php/F.M._Kirby_Foundation</t>
  </si>
  <si>
    <t>https://www.desmogblog.com/american-petroleum-institute</t>
  </si>
  <si>
    <t>https://www.sourcewatch.org/index.php/Lynde_and_Harry_Bradley_Foundation</t>
  </si>
  <si>
    <t>https://www.desmogblog.com/donors-capital-fund</t>
  </si>
  <si>
    <t>https://www.sourcewatch.org/index.php/Pharmaceutical_Research_and_Manufacturers_of_America</t>
  </si>
  <si>
    <t>https://www.desmogblog.com/koch-family-foundations</t>
  </si>
  <si>
    <t>https://www.sourcewatch.org/index.php/Earhart_Foundation</t>
  </si>
  <si>
    <t>https://www.sourcewatch.org/index.php/Exxon_Mobil</t>
  </si>
  <si>
    <t>https://www.sourcewatch.org/index.php/Searle_Freedom_Trust</t>
  </si>
  <si>
    <t>https://www.sourcewatch.org/index.php/Randolph_Foundation</t>
  </si>
  <si>
    <t>https://www.sourcewatch.org/index.php/The_Gilder_Foundation</t>
  </si>
  <si>
    <t>https://www.sourcewatch.org/index.php/John_M._Olin_Foundation</t>
  </si>
  <si>
    <t>https://www.sourcewatch.org/index.php/Samuel_Roberts_Noble_Foundation</t>
  </si>
  <si>
    <t>https://www.sourcewatch.org/index.php/JM_Foundation</t>
  </si>
  <si>
    <t>https://www.desmogblog.com/scaife-family-foundations</t>
  </si>
  <si>
    <t>ExxonMobil Foundation</t>
  </si>
  <si>
    <t>John William Pope Foundation</t>
  </si>
  <si>
    <t>added</t>
  </si>
  <si>
    <t>Kickapoo Springs Foundation</t>
  </si>
  <si>
    <t>Legett Foundation</t>
  </si>
  <si>
    <t>notes</t>
  </si>
  <si>
    <t>CT2017</t>
  </si>
  <si>
    <t>Eric Javits Family Foundation</t>
  </si>
  <si>
    <t>National Philanthropic Trust</t>
  </si>
  <si>
    <t>Annual Report</t>
  </si>
  <si>
    <t>Schwab Charitable Fund</t>
  </si>
  <si>
    <t>2007 990</t>
  </si>
  <si>
    <t>2006 990</t>
  </si>
  <si>
    <t>https://www.sourcewatch.org/index.php/ExxonMobil_Foundation</t>
  </si>
  <si>
    <t>https://www.sourcewatch.org/index.php/John_William_Pope_Foundation</t>
  </si>
  <si>
    <t>https://www.desmogblog.com/american-council-science-and-health</t>
  </si>
  <si>
    <t>Funding</t>
  </si>
  <si>
    <t>Koch Funding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</si>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</sst>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;[Red]\-&quot;$&quot;#,##0"/>
    <numFmt numFmtId="165" formatCode="&quot;$&quot;#,##0;[Red]&quot;$&quot;#,##0"/>
    <numFmt numFmtId="166" formatCode="&quot;$&quot;#,##0"/>
    <numFmt numFmtId="167" formatCode="yyyy\-mm\-dd;@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theme="6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5" fontId="1" fillId="0" borderId="0" xfId="0" applyNumberFormat="1" applyFont="1"/>
    <xf numFmtId="0" fontId="0" fillId="0" borderId="0" xfId="0" pivotButton="1"/>
    <xf numFmtId="0" fontId="4" fillId="2" borderId="1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23" applyFont="1"/>
    <xf numFmtId="0" fontId="0" fillId="0" borderId="0" xfId="0" applyFont="1" applyAlignment="1"/>
    <xf numFmtId="166" fontId="0" fillId="0" borderId="0" xfId="0" applyNumberFormat="1" applyFont="1"/>
    <xf numFmtId="0" fontId="8" fillId="0" borderId="0" xfId="0" applyFont="1"/>
    <xf numFmtId="166" fontId="0" fillId="0" borderId="0" xfId="0" applyNumberFormat="1"/>
    <xf numFmtId="0" fontId="0" fillId="0" borderId="0" xfId="0" applyAlignment="1">
      <alignment horizontal="left"/>
    </xf>
    <xf numFmtId="167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/>
    <cellStyle name="Normal" xfId="0" builtinId="0"/>
  </cellStyles>
  <dxfs count="4">
    <dxf>
      <numFmt numFmtId="165" formatCode="&quot;$&quot;#,##0;[Red]&quot;$&quot;#,##0"/>
    </dxf>
    <dxf>
      <numFmt numFmtId="165" formatCode="&quot;$&quot;#,##0;[Red]&quot;$&quot;#,##0"/>
    </dxf>
    <dxf>
      <numFmt numFmtId="165" formatCode="&quot;$&quot;#,##0;[Red]&quot;$&quot;#,##0"/>
    </dxf>
    <dxf>
      <numFmt numFmtId="165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4011.651115624998" createdVersion="6" refreshedVersion="6" minRefreshableVersion="3" recordCount="187" xr:uid="{A40C5959-4365-CF4F-86F1-3E7299400D97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29">
        <s v="American Petroleum Institute"/>
        <s v="Armstrong Foundation"/>
        <s v="Claude R. Lambe Charitable Foundation"/>
        <s v="David H. Koch Charitable Foundation"/>
        <s v="Dodge Jones Foundation"/>
        <s v="Donors Capital Fund"/>
        <s v="DonorsTrust"/>
        <s v="Earhart Foundation"/>
        <s v="Eric Javits Family Foundation"/>
        <s v="Exxon Mobil"/>
        <s v="ExxonMobil Foundation"/>
        <s v="F.M. Kirby Foundation"/>
        <s v="Gilder Foundation"/>
        <s v="JM Foundation"/>
        <s v="John M. Olin Foundation"/>
        <s v="John William Pope Foundation"/>
        <s v="Kickapoo Springs Foundation"/>
        <s v="Legett Foundation"/>
        <s v="National Philanthropic Trust"/>
        <s v="PhRMA"/>
        <s v="Sarah Scaife Foundation"/>
        <s v="Schwab Charitable Fund"/>
        <s v="Searle Freedom Trust"/>
        <s v="Tepper Family Foundation"/>
        <s v="The Lynde and Harry Bradley Foundation"/>
        <s v="The Opportunity Foundation"/>
        <s v="The Randolph Foundation"/>
        <s v="The Samuel Roberts Noble Foundation"/>
        <m/>
      </sharedItems>
    </cacheField>
    <cacheField name="recipient_name" numFmtId="0">
      <sharedItems containsBlank="1"/>
    </cacheField>
    <cacheField name="contribution" numFmtId="0">
      <sharedItems containsString="0" containsBlank="1" containsNumber="1" containsInteger="1" minValue="-30000" maxValue="198000"/>
    </cacheField>
    <cacheField name="year" numFmtId="0">
      <sharedItems containsString="0" containsBlank="1" containsNumber="1" containsInteger="1" minValue="1985" maxValue="2018" count="34">
        <n v="2012"/>
        <n v="2007"/>
        <n v="2006"/>
        <n v="2005"/>
        <n v="2004"/>
        <n v="2003"/>
        <n v="2008"/>
        <n v="2009"/>
        <n v="1987"/>
        <n v="1986"/>
        <n v="2015"/>
        <n v="2014"/>
        <n v="2013"/>
        <n v="2011"/>
        <n v="2010"/>
        <n v="2002"/>
        <n v="2001"/>
        <n v="2017"/>
        <n v="2016"/>
        <n v="2000"/>
        <n v="1999"/>
        <n v="1998"/>
        <n v="1997"/>
        <n v="1996"/>
        <n v="1995"/>
        <n v="1993"/>
        <n v="1992"/>
        <n v="1991"/>
        <n v="1990"/>
        <n v="1989"/>
        <n v="1985"/>
        <n v="1988"/>
        <n v="2018"/>
        <m/>
      </sharedItems>
    </cacheField>
    <cacheField name="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7">
  <r>
    <s v="CT2016"/>
    <s v="American Petroleum Institute_American Council on Science and Health201237500"/>
    <x v="0"/>
    <s v="American Council on Science and Health"/>
    <n v="37500"/>
    <x v="0"/>
    <m/>
  </r>
  <r>
    <s v="CT2016"/>
    <s v="Armstrong Foundation_American Council on Science and Health20122500"/>
    <x v="1"/>
    <s v="American Council on Science and Health"/>
    <n v="2500"/>
    <x v="0"/>
    <m/>
  </r>
  <r>
    <s v="CT2016"/>
    <s v="Armstrong Foundation_American Council on Science and Health20072500"/>
    <x v="1"/>
    <s v="American Council on Science and Health"/>
    <n v="2500"/>
    <x v="1"/>
    <m/>
  </r>
  <r>
    <s v="CT2016"/>
    <s v="Armstrong Foundation_American Council on Science and Health20062500"/>
    <x v="1"/>
    <s v="American Council on Science and Health"/>
    <n v="2500"/>
    <x v="2"/>
    <m/>
  </r>
  <r>
    <s v="CT2016"/>
    <s v="Armstrong Foundation_American Council on Science and Health20052500"/>
    <x v="1"/>
    <s v="American Council on Science and Health"/>
    <n v="2500"/>
    <x v="3"/>
    <m/>
  </r>
  <r>
    <s v="CT2016"/>
    <s v="Armstrong Foundation_American Council on Science and Health20042500"/>
    <x v="1"/>
    <s v="American Council on Science and Health"/>
    <n v="2500"/>
    <x v="4"/>
    <m/>
  </r>
  <r>
    <s v="CT2016"/>
    <s v="Armstrong Foundation_American Council on Science and Health20032500"/>
    <x v="1"/>
    <s v="American Council on Science and Health"/>
    <n v="2500"/>
    <x v="5"/>
    <m/>
  </r>
  <r>
    <n v="990"/>
    <s v="Claude R. Lambe Charitable Foundation_American Council on Science and Health200850000"/>
    <x v="2"/>
    <s v="American Council on Science and Health"/>
    <n v="50000"/>
    <x v="6"/>
    <s v="added"/>
  </r>
  <r>
    <s v="CT2016"/>
    <s v="Claude R. Lambe Charitable Foundation_American Council on Science and Health2009-30000"/>
    <x v="2"/>
    <s v="American Council on Science and Health"/>
    <n v="-30000"/>
    <x v="7"/>
    <m/>
  </r>
  <r>
    <s v="CT2016"/>
    <s v="Claude R. Lambe Charitable Foundation_American Council on Science and Health200630000"/>
    <x v="2"/>
    <s v="American Council on Science and Health"/>
    <n v="30000"/>
    <x v="2"/>
    <m/>
  </r>
  <r>
    <s v="CT2016"/>
    <s v="Claude R. Lambe Charitable Foundation_American Council on Science and Health200545000"/>
    <x v="2"/>
    <s v="American Council on Science and Health"/>
    <n v="45000"/>
    <x v="3"/>
    <m/>
  </r>
  <r>
    <s v="CT2016"/>
    <s v="David H. Koch Charitable Foundation_American Council on Science and Health19871000"/>
    <x v="3"/>
    <s v="American Council on Science and Health"/>
    <n v="1000"/>
    <x v="8"/>
    <m/>
  </r>
  <r>
    <s v="CT2016"/>
    <s v="David H. Koch Charitable Foundation_American Council on Science and Health19865000"/>
    <x v="3"/>
    <s v="American Council on Science and Health"/>
    <n v="5000"/>
    <x v="9"/>
    <m/>
  </r>
  <r>
    <n v="990"/>
    <s v="Dodge Jones Foundation_American Council on Science and Health20152500"/>
    <x v="4"/>
    <s v="American Council on Science and Health"/>
    <n v="2500"/>
    <x v="10"/>
    <s v="added"/>
  </r>
  <r>
    <n v="990"/>
    <s v="Dodge Jones Foundation_American Council on Science and Health20142500"/>
    <x v="4"/>
    <s v="American Council on Science and Health"/>
    <n v="2500"/>
    <x v="11"/>
    <s v="added"/>
  </r>
  <r>
    <n v="990"/>
    <s v="Dodge Jones Foundation_American Council on Science and Health20132500"/>
    <x v="4"/>
    <s v="American Council on Science and Health"/>
    <n v="2500"/>
    <x v="12"/>
    <s v="added"/>
  </r>
  <r>
    <n v="990"/>
    <s v="Dodge Jones Foundation_American Council on Science and Health20125000"/>
    <x v="4"/>
    <s v="American Council on Science and Health"/>
    <n v="5000"/>
    <x v="0"/>
    <s v="added"/>
  </r>
  <r>
    <n v="990"/>
    <s v="Dodge Jones Foundation_American Council on Science and Health20115000"/>
    <x v="4"/>
    <s v="American Council on Science and Health"/>
    <n v="5000"/>
    <x v="13"/>
    <s v="added"/>
  </r>
  <r>
    <n v="990"/>
    <s v="Dodge Jones Foundation_American Council on Science and Health20105000"/>
    <x v="4"/>
    <s v="American Council on Science and Health"/>
    <n v="5000"/>
    <x v="14"/>
    <s v="added"/>
  </r>
  <r>
    <n v="990"/>
    <s v="Dodge Jones Foundation_American Council on Science and Health20094000"/>
    <x v="4"/>
    <s v="American Council on Science and Health"/>
    <n v="4000"/>
    <x v="7"/>
    <s v="added"/>
  </r>
  <r>
    <n v="990"/>
    <s v="Dodge Jones Foundation_American Council on Science and Health20083000"/>
    <x v="4"/>
    <s v="American Council on Science and Health"/>
    <n v="3000"/>
    <x v="6"/>
    <s v="added"/>
  </r>
  <r>
    <n v="990"/>
    <s v="Dodge Jones Foundation_American Council on Science and Health20073000"/>
    <x v="4"/>
    <s v="American Council on Science and Health"/>
    <n v="3000"/>
    <x v="1"/>
    <s v="added"/>
  </r>
  <r>
    <n v="990"/>
    <s v="Dodge Jones Foundation_American Council on Science and Health20062500"/>
    <x v="4"/>
    <s v="American Council on Science and Health"/>
    <n v="2500"/>
    <x v="2"/>
    <s v="added"/>
  </r>
  <r>
    <n v="990"/>
    <s v="Dodge Jones Foundation_American Council on Science and Health20052500"/>
    <x v="4"/>
    <s v="American Council on Science and Health"/>
    <n v="2500"/>
    <x v="3"/>
    <s v="added"/>
  </r>
  <r>
    <n v="990"/>
    <s v="Dodge Jones Foundation_American Council on Science and Health20047500"/>
    <x v="4"/>
    <s v="American Council on Science and Health"/>
    <n v="7500"/>
    <x v="4"/>
    <s v="added"/>
  </r>
  <r>
    <n v="990"/>
    <s v="Dodge Jones Foundation_American Council on Science and Health200310000"/>
    <x v="4"/>
    <s v="American Council on Science and Health"/>
    <n v="10000"/>
    <x v="5"/>
    <s v="added"/>
  </r>
  <r>
    <n v="990"/>
    <s v="Dodge Jones Foundation_American Council on Science and Health20021500"/>
    <x v="4"/>
    <s v="American Council on Science and Health"/>
    <n v="1500"/>
    <x v="15"/>
    <s v="added"/>
  </r>
  <r>
    <n v="990"/>
    <s v="Dodge Jones Foundation_American Council on Science and Health20011000"/>
    <x v="4"/>
    <s v="American Council on Science and Health"/>
    <n v="1000"/>
    <x v="16"/>
    <s v="added"/>
  </r>
  <r>
    <n v="990"/>
    <s v="Dodge Jones Foundation_American Council on Science and Health200110000"/>
    <x v="4"/>
    <s v="American Council on Science and Health"/>
    <n v="10000"/>
    <x v="16"/>
    <s v="added"/>
  </r>
  <r>
    <s v="CT2016"/>
    <s v="Donors Capital Fund_American Council on Science and Health201121000"/>
    <x v="5"/>
    <s v="American Council on Science and Health"/>
    <n v="21000"/>
    <x v="13"/>
    <m/>
  </r>
  <r>
    <s v="CT2016"/>
    <s v="Donors Capital Fund_American Council on Science and Health201016000"/>
    <x v="5"/>
    <s v="American Council on Science and Health"/>
    <n v="16000"/>
    <x v="14"/>
    <m/>
  </r>
  <r>
    <s v="CT2016"/>
    <s v="Donors Capital Fund_American Council on Science and Health20097500"/>
    <x v="5"/>
    <s v="American Council on Science and Health"/>
    <n v="7500"/>
    <x v="7"/>
    <m/>
  </r>
  <r>
    <s v="CT2016"/>
    <s v="Donors Capital Fund_American Council on Science and Health200845000"/>
    <x v="5"/>
    <s v="American Council on Science and Health"/>
    <n v="45000"/>
    <x v="6"/>
    <m/>
  </r>
  <r>
    <n v="990"/>
    <s v="DonorsTrust_American Council on Science and Health20175000"/>
    <x v="6"/>
    <s v="American Council on Science and Health"/>
    <n v="5000"/>
    <x v="17"/>
    <s v="added"/>
  </r>
  <r>
    <n v="990"/>
    <s v="DonorsTrust_American Council on Science and Health201610000"/>
    <x v="6"/>
    <s v="American Council on Science and Health"/>
    <n v="10000"/>
    <x v="18"/>
    <s v="added"/>
  </r>
  <r>
    <s v="CT2017"/>
    <s v="DonorsTrust_American Council on Science and Health20145000"/>
    <x v="6"/>
    <s v="American Council on Science and Health"/>
    <n v="5000"/>
    <x v="11"/>
    <m/>
  </r>
  <r>
    <s v="CT2017"/>
    <s v="DonorsTrust_American Council on Science and Health20142000"/>
    <x v="6"/>
    <s v="American Council on Science and Health"/>
    <n v="2000"/>
    <x v="11"/>
    <m/>
  </r>
  <r>
    <s v="CT2017"/>
    <s v="DonorsTrust_American Council on Science and Health20141000"/>
    <x v="6"/>
    <s v="American Council on Science and Health"/>
    <n v="1000"/>
    <x v="11"/>
    <m/>
  </r>
  <r>
    <s v="CT2016"/>
    <s v="DonorsTrust_American Council on Science and Health201310000"/>
    <x v="6"/>
    <s v="American Council on Science and Health"/>
    <n v="10000"/>
    <x v="12"/>
    <m/>
  </r>
  <r>
    <s v="CT2016"/>
    <s v="DonorsTrust_American Council on Science and Health201199007"/>
    <x v="6"/>
    <s v="American Council on Science and Health"/>
    <n v="99007"/>
    <x v="13"/>
    <m/>
  </r>
  <r>
    <s v="CT2016"/>
    <s v="DonorsTrust_American Council on Science and Health201099017"/>
    <x v="6"/>
    <s v="American Council on Science and Health"/>
    <n v="99017"/>
    <x v="14"/>
    <m/>
  </r>
  <r>
    <s v="CT2016"/>
    <s v="DonorsTrust_American Council on Science and Health200910000"/>
    <x v="6"/>
    <s v="American Council on Science and Health"/>
    <n v="10000"/>
    <x v="7"/>
    <m/>
  </r>
  <r>
    <s v="CT2016"/>
    <s v="DonorsTrust_American Council on Science and Health2009198000"/>
    <x v="6"/>
    <s v="American Council on Science and Health"/>
    <n v="198000"/>
    <x v="7"/>
    <m/>
  </r>
  <r>
    <s v="CT2016"/>
    <s v="DonorsTrust_American Council on Science and Health2008116000"/>
    <x v="6"/>
    <s v="American Council on Science and Health"/>
    <n v="116000"/>
    <x v="6"/>
    <m/>
  </r>
  <r>
    <s v="CT2016"/>
    <s v="DonorsTrust_American Council on Science and Health200612300"/>
    <x v="6"/>
    <s v="American Council on Science and Health"/>
    <n v="12300"/>
    <x v="2"/>
    <m/>
  </r>
  <r>
    <s v="CT2016"/>
    <s v="DonorsTrust_American Council on Science and Health2005250"/>
    <x v="6"/>
    <s v="American Council on Science and Health"/>
    <n v="250"/>
    <x v="3"/>
    <m/>
  </r>
  <r>
    <s v="CT2016"/>
    <s v="Earhart Foundation_American Council on Science and Health200930000"/>
    <x v="7"/>
    <s v="American Council on Science and Health"/>
    <n v="30000"/>
    <x v="7"/>
    <m/>
  </r>
  <r>
    <s v="CT2016"/>
    <s v="Earhart Foundation_American Council on Science and Health200825000"/>
    <x v="7"/>
    <s v="American Council on Science and Health"/>
    <n v="25000"/>
    <x v="6"/>
    <m/>
  </r>
  <r>
    <s v="CT2016"/>
    <s v="Earhart Foundation_American Council on Science and Health200725000"/>
    <x v="7"/>
    <s v="American Council on Science and Health"/>
    <n v="25000"/>
    <x v="1"/>
    <m/>
  </r>
  <r>
    <s v="CT2016"/>
    <s v="Earhart Foundation_American Council on Science and Health200627000"/>
    <x v="7"/>
    <s v="American Council on Science and Health"/>
    <n v="27000"/>
    <x v="2"/>
    <m/>
  </r>
  <r>
    <s v="CT2016"/>
    <s v="Earhart Foundation_American Council on Science and Health200630000"/>
    <x v="7"/>
    <s v="American Council on Science and Health"/>
    <n v="30000"/>
    <x v="2"/>
    <m/>
  </r>
  <r>
    <s v="CT2016"/>
    <s v="Earhart Foundation_American Council on Science and Health200530000"/>
    <x v="7"/>
    <s v="American Council on Science and Health"/>
    <n v="30000"/>
    <x v="3"/>
    <m/>
  </r>
  <r>
    <s v="CT2016"/>
    <s v="Earhart Foundation_American Council on Science and Health200330000"/>
    <x v="7"/>
    <s v="American Council on Science and Health"/>
    <n v="30000"/>
    <x v="5"/>
    <m/>
  </r>
  <r>
    <s v="CT2016"/>
    <s v="Earhart Foundation_American Council on Science and Health200215000"/>
    <x v="7"/>
    <s v="American Council on Science and Health"/>
    <n v="15000"/>
    <x v="15"/>
    <m/>
  </r>
  <r>
    <n v="990"/>
    <s v="Eric Javits Family Foundation_American Council on Science and Health2012250"/>
    <x v="8"/>
    <s v="American Council on Science and Health"/>
    <n v="250"/>
    <x v="0"/>
    <s v="added"/>
  </r>
  <r>
    <n v="990"/>
    <s v="Eric Javits Family Foundation_American Council on Science and Health2010250"/>
    <x v="8"/>
    <s v="American Council on Science and Health"/>
    <n v="250"/>
    <x v="14"/>
    <s v="added"/>
  </r>
  <r>
    <n v="990"/>
    <s v="Eric Javits Family Foundation_American Council on Science and Health2009500"/>
    <x v="8"/>
    <s v="American Council on Science and Health"/>
    <n v="500"/>
    <x v="7"/>
    <s v="added"/>
  </r>
  <r>
    <n v="990"/>
    <s v="Eric Javits Family Foundation_American Council on Science and Health2008500"/>
    <x v="8"/>
    <s v="American Council on Science and Health"/>
    <n v="500"/>
    <x v="6"/>
    <s v="added"/>
  </r>
  <r>
    <s v="CT2016"/>
    <s v="Exxon Mobil_American Council on Science and Health200815000"/>
    <x v="9"/>
    <s v="American Council on Science and Health"/>
    <n v="15000"/>
    <x v="6"/>
    <m/>
  </r>
  <r>
    <s v="CT2016"/>
    <s v="Exxon Mobil_American Council on Science and Health200725000"/>
    <x v="9"/>
    <s v="American Council on Science and Health"/>
    <n v="25000"/>
    <x v="1"/>
    <m/>
  </r>
  <r>
    <s v="CT2016"/>
    <s v="Exxon Mobil_American Council on Science and Health200525000"/>
    <x v="9"/>
    <s v="American Council on Science and Health"/>
    <n v="25000"/>
    <x v="3"/>
    <m/>
  </r>
  <r>
    <s v="CT2016"/>
    <s v="Exxon Mobil_American Council on Science and Health200415000"/>
    <x v="9"/>
    <s v="American Council on Science and Health"/>
    <n v="15000"/>
    <x v="4"/>
    <m/>
  </r>
  <r>
    <s v="CT2016"/>
    <s v="Exxon Mobil_American Council on Science and Health200325000"/>
    <x v="9"/>
    <s v="American Council on Science and Health"/>
    <n v="25000"/>
    <x v="5"/>
    <m/>
  </r>
  <r>
    <s v="CT2016"/>
    <s v="Exxon Mobil_American Council on Science and Health200210000"/>
    <x v="9"/>
    <s v="American Council on Science and Health"/>
    <n v="10000"/>
    <x v="15"/>
    <m/>
  </r>
  <r>
    <s v="CT2016"/>
    <s v="Exxon Mobil_American Council on Science and Health200125000"/>
    <x v="9"/>
    <s v="American Council on Science and Health"/>
    <n v="25000"/>
    <x v="16"/>
    <m/>
  </r>
  <r>
    <n v="990"/>
    <s v="ExxonMobil Foundation_American Council on Science and Health200025000"/>
    <x v="10"/>
    <s v="American Council on Science and Health"/>
    <n v="25000"/>
    <x v="19"/>
    <s v="added"/>
  </r>
  <r>
    <n v="990"/>
    <s v="ExxonMobil Foundation_American Council on Science and Health200125000"/>
    <x v="10"/>
    <s v="American Council on Science and Health"/>
    <n v="25000"/>
    <x v="16"/>
    <s v="added"/>
  </r>
  <r>
    <n v="990"/>
    <s v="ExxonMobil Foundation_American Council on Science and Health201675000"/>
    <x v="10"/>
    <s v="American Council on Science and Health"/>
    <n v="75000"/>
    <x v="18"/>
    <s v="added"/>
  </r>
  <r>
    <n v="990"/>
    <s v="ExxonMobil Foundation_American Council on Science and Health201475000"/>
    <x v="10"/>
    <s v="American Council on Science and Health"/>
    <n v="75000"/>
    <x v="11"/>
    <s v="added"/>
  </r>
  <r>
    <n v="990"/>
    <s v="ExxonMobil Foundation_American Council on Science and Health201375000"/>
    <x v="10"/>
    <s v="American Council on Science and Health"/>
    <n v="75000"/>
    <x v="12"/>
    <s v="added"/>
  </r>
  <r>
    <n v="990"/>
    <s v="ExxonMobil Foundation_American Council on Science and Health201275000"/>
    <x v="10"/>
    <s v="American Council on Science and Health"/>
    <n v="75000"/>
    <x v="0"/>
    <s v="added"/>
  </r>
  <r>
    <n v="990"/>
    <s v="ExxonMobil Foundation_American Council on Science and Health200765000"/>
    <x v="10"/>
    <s v="American Council on Science and Health"/>
    <n v="65000"/>
    <x v="1"/>
    <s v="added"/>
  </r>
  <r>
    <n v="990"/>
    <s v="ExxonMobil Foundation_American Council on Science and Health2006100000"/>
    <x v="10"/>
    <s v="American Council on Science and Health"/>
    <n v="100000"/>
    <x v="2"/>
    <s v="added"/>
  </r>
  <r>
    <n v="990"/>
    <s v="ExxonMobil Foundation_American Council on Science and Health200550000"/>
    <x v="10"/>
    <s v="American Council on Science and Health"/>
    <n v="50000"/>
    <x v="3"/>
    <s v="added"/>
  </r>
  <r>
    <n v="990"/>
    <s v="ExxonMobil Foundation_American Council on Science and Health200525000"/>
    <x v="10"/>
    <s v="American Council on Science and Health"/>
    <n v="25000"/>
    <x v="3"/>
    <s v="added"/>
  </r>
  <r>
    <n v="990"/>
    <s v="ExxonMobil Foundation_American Council on Science and Health200425000"/>
    <x v="10"/>
    <s v="American Council on Science and Health"/>
    <n v="25000"/>
    <x v="4"/>
    <s v="added"/>
  </r>
  <r>
    <n v="990"/>
    <s v="ExxonMobil Foundation_American Council on Science and Health200450000"/>
    <x v="10"/>
    <s v="American Council on Science and Health"/>
    <n v="50000"/>
    <x v="4"/>
    <s v="added"/>
  </r>
  <r>
    <n v="990"/>
    <s v="F.M. Kirby Foundation_American Council on Science and Health201630000"/>
    <x v="11"/>
    <s v="American Council on Science and Health"/>
    <n v="30000"/>
    <x v="18"/>
    <s v="added"/>
  </r>
  <r>
    <n v="990"/>
    <s v="F.M. Kirby Foundation_American Council on Science and Health201535000"/>
    <x v="11"/>
    <s v="American Council on Science and Health"/>
    <n v="35000"/>
    <x v="10"/>
    <s v="added"/>
  </r>
  <r>
    <n v="990"/>
    <s v="F.M. Kirby Foundation_American Council on Science and Health201435000"/>
    <x v="11"/>
    <s v="American Council on Science and Health"/>
    <n v="35000"/>
    <x v="11"/>
    <s v="added"/>
  </r>
  <r>
    <n v="990"/>
    <s v="F.M. Kirby Foundation_American Council on Science and Health201340000"/>
    <x v="11"/>
    <s v="American Council on Science and Health"/>
    <n v="40000"/>
    <x v="12"/>
    <s v="added"/>
  </r>
  <r>
    <s v="CT2016"/>
    <s v="F.M. Kirby Foundation_American Council on Science and Health201245000"/>
    <x v="11"/>
    <s v="American Council on Science and Health"/>
    <n v="45000"/>
    <x v="0"/>
    <m/>
  </r>
  <r>
    <s v="CT2016"/>
    <s v="F.M. Kirby Foundation_American Council on Science and Health201145000"/>
    <x v="11"/>
    <s v="American Council on Science and Health"/>
    <n v="45000"/>
    <x v="13"/>
    <m/>
  </r>
  <r>
    <s v="CT2016"/>
    <s v="F.M. Kirby Foundation_American Council on Science and Health201040000"/>
    <x v="11"/>
    <s v="American Council on Science and Health"/>
    <n v="40000"/>
    <x v="14"/>
    <m/>
  </r>
  <r>
    <s v="CT2016"/>
    <s v="F.M. Kirby Foundation_American Council on Science and Health200940000"/>
    <x v="11"/>
    <s v="American Council on Science and Health"/>
    <n v="40000"/>
    <x v="7"/>
    <m/>
  </r>
  <r>
    <s v="CT2016"/>
    <s v="F.M. Kirby Foundation_American Council on Science and Health200840000"/>
    <x v="11"/>
    <s v="American Council on Science and Health"/>
    <n v="40000"/>
    <x v="6"/>
    <m/>
  </r>
  <r>
    <s v="CT2016"/>
    <s v="F.M. Kirby Foundation_American Council on Science and Health200740000"/>
    <x v="11"/>
    <s v="American Council on Science and Health"/>
    <n v="40000"/>
    <x v="1"/>
    <m/>
  </r>
  <r>
    <s v="CT2016"/>
    <s v="F.M. Kirby Foundation_American Council on Science and Health200635000"/>
    <x v="11"/>
    <s v="American Council on Science and Health"/>
    <n v="35000"/>
    <x v="2"/>
    <m/>
  </r>
  <r>
    <s v="CT2016"/>
    <s v="F.M. Kirby Foundation_American Council on Science and Health200535000"/>
    <x v="11"/>
    <s v="American Council on Science and Health"/>
    <n v="35000"/>
    <x v="3"/>
    <m/>
  </r>
  <r>
    <s v="CT2016"/>
    <s v="F.M. Kirby Foundation_American Council on Science and Health200435000"/>
    <x v="11"/>
    <s v="American Council on Science and Health"/>
    <n v="35000"/>
    <x v="4"/>
    <m/>
  </r>
  <r>
    <s v="CT2016"/>
    <s v="F.M. Kirby Foundation_American Council on Science and Health200325000"/>
    <x v="11"/>
    <s v="American Council on Science and Health"/>
    <n v="25000"/>
    <x v="5"/>
    <m/>
  </r>
  <r>
    <s v="CT2016"/>
    <s v="F.M. Kirby Foundation_American Council on Science and Health200272000"/>
    <x v="11"/>
    <s v="American Council on Science and Health"/>
    <n v="72000"/>
    <x v="15"/>
    <m/>
  </r>
  <r>
    <s v="CT2016"/>
    <s v="F.M. Kirby Foundation_American Council on Science and Health200115000"/>
    <x v="11"/>
    <s v="American Council on Science and Health"/>
    <n v="15000"/>
    <x v="16"/>
    <m/>
  </r>
  <r>
    <s v="CT2016"/>
    <s v="F.M. Kirby Foundation_American Council on Science and Health200025000"/>
    <x v="11"/>
    <s v="American Council on Science and Health"/>
    <n v="25000"/>
    <x v="19"/>
    <m/>
  </r>
  <r>
    <s v="CT2016"/>
    <s v="F.M. Kirby Foundation_American Council on Science and Health199920000"/>
    <x v="11"/>
    <s v="American Council on Science and Health"/>
    <n v="20000"/>
    <x v="20"/>
    <m/>
  </r>
  <r>
    <s v="CT2016"/>
    <s v="F.M. Kirby Foundation_American Council on Science and Health199820000"/>
    <x v="11"/>
    <s v="American Council on Science and Health"/>
    <n v="20000"/>
    <x v="21"/>
    <m/>
  </r>
  <r>
    <s v="CT2016"/>
    <s v="Gilder Foundation_American Council on Science and Health20055000"/>
    <x v="12"/>
    <s v="American Council on Science and Health"/>
    <n v="5000"/>
    <x v="3"/>
    <m/>
  </r>
  <r>
    <s v="CT2016"/>
    <s v="JM Foundation_American Council on Science and Health199715000"/>
    <x v="13"/>
    <s v="American Council on Science and Health"/>
    <n v="15000"/>
    <x v="22"/>
    <m/>
  </r>
  <r>
    <s v="CT2016"/>
    <s v="John M. Olin Foundation_American Council on Science and Health200450000"/>
    <x v="14"/>
    <s v="American Council on Science and Health"/>
    <n v="50000"/>
    <x v="4"/>
    <m/>
  </r>
  <r>
    <s v="CT2016"/>
    <s v="John M. Olin Foundation_American Council on Science and Health200350000"/>
    <x v="14"/>
    <s v="American Council on Science and Health"/>
    <n v="50000"/>
    <x v="5"/>
    <m/>
  </r>
  <r>
    <s v="CT2016"/>
    <s v="John M. Olin Foundation_American Council on Science and Health200275000"/>
    <x v="14"/>
    <s v="American Council on Science and Health"/>
    <n v="75000"/>
    <x v="15"/>
    <m/>
  </r>
  <r>
    <s v="CT2016"/>
    <s v="John M. Olin Foundation_American Council on Science and Health200175000"/>
    <x v="14"/>
    <s v="American Council on Science and Health"/>
    <n v="75000"/>
    <x v="16"/>
    <m/>
  </r>
  <r>
    <s v="CT2016"/>
    <s v="John M. Olin Foundation_American Council on Science and Health200075000"/>
    <x v="14"/>
    <s v="American Council on Science and Health"/>
    <n v="75000"/>
    <x v="19"/>
    <m/>
  </r>
  <r>
    <s v="CT2016"/>
    <s v="John M. Olin Foundation_American Council on Science and Health199975000"/>
    <x v="14"/>
    <s v="American Council on Science and Health"/>
    <n v="75000"/>
    <x v="20"/>
    <m/>
  </r>
  <r>
    <s v="CT2016"/>
    <s v="John M. Olin Foundation_American Council on Science and Health199875000"/>
    <x v="14"/>
    <s v="American Council on Science and Health"/>
    <n v="75000"/>
    <x v="21"/>
    <m/>
  </r>
  <r>
    <s v="CT2016"/>
    <s v="John M. Olin Foundation_American Council on Science and Health199850000"/>
    <x v="14"/>
    <s v="American Council on Science and Health"/>
    <n v="50000"/>
    <x v="21"/>
    <m/>
  </r>
  <r>
    <s v="CT2016"/>
    <s v="John M. Olin Foundation_American Council on Science and Health199750000"/>
    <x v="14"/>
    <s v="American Council on Science and Health"/>
    <n v="50000"/>
    <x v="22"/>
    <m/>
  </r>
  <r>
    <s v="CT2016"/>
    <s v="John M. Olin Foundation_American Council on Science and Health199650000"/>
    <x v="14"/>
    <s v="American Council on Science and Health"/>
    <n v="50000"/>
    <x v="23"/>
    <m/>
  </r>
  <r>
    <s v="CT2016"/>
    <s v="John M. Olin Foundation_American Council on Science and Health199550000"/>
    <x v="14"/>
    <s v="American Council on Science and Health"/>
    <n v="50000"/>
    <x v="24"/>
    <m/>
  </r>
  <r>
    <s v="CT2016"/>
    <s v="John M. Olin Foundation_American Council on Science and Health199335000"/>
    <x v="14"/>
    <s v="American Council on Science and Health"/>
    <n v="35000"/>
    <x v="25"/>
    <m/>
  </r>
  <r>
    <s v="CT2016"/>
    <s v="John M. Olin Foundation_American Council on Science and Health199235000"/>
    <x v="14"/>
    <s v="American Council on Science and Health"/>
    <n v="35000"/>
    <x v="26"/>
    <m/>
  </r>
  <r>
    <s v="CT2016"/>
    <s v="John M. Olin Foundation_American Council on Science and Health199133000"/>
    <x v="14"/>
    <s v="American Council on Science and Health"/>
    <n v="33000"/>
    <x v="27"/>
    <m/>
  </r>
  <r>
    <s v="CT2016"/>
    <s v="John M. Olin Foundation_American Council on Science and Health199030000"/>
    <x v="14"/>
    <s v="American Council on Science and Health"/>
    <n v="30000"/>
    <x v="28"/>
    <m/>
  </r>
  <r>
    <s v="CT2016"/>
    <s v="John M. Olin Foundation_American Council on Science and Health198925000"/>
    <x v="14"/>
    <s v="American Council on Science and Health"/>
    <n v="25000"/>
    <x v="29"/>
    <m/>
  </r>
  <r>
    <s v="CT2016"/>
    <s v="John M. Olin Foundation_American Council on Science and Health198732500"/>
    <x v="14"/>
    <s v="American Council on Science and Health"/>
    <n v="32500"/>
    <x v="8"/>
    <m/>
  </r>
  <r>
    <s v="CT2016"/>
    <s v="John M. Olin Foundation_American Council on Science and Health198625000"/>
    <x v="14"/>
    <s v="American Council on Science and Health"/>
    <n v="25000"/>
    <x v="9"/>
    <m/>
  </r>
  <r>
    <s v="CT2016"/>
    <s v="John M. Olin Foundation_American Council on Science and Health198525000"/>
    <x v="14"/>
    <s v="American Council on Science and Health"/>
    <n v="25000"/>
    <x v="30"/>
    <m/>
  </r>
  <r>
    <n v="990"/>
    <s v="John William Pope Foundation_American Council on Science and Health20071000"/>
    <x v="15"/>
    <s v="American Council on Science and Health"/>
    <n v="1000"/>
    <x v="1"/>
    <s v="added"/>
  </r>
  <r>
    <n v="990"/>
    <s v="Kickapoo Springs Foundation_American Council on Science and Health20161500"/>
    <x v="16"/>
    <s v="American Council on Science and Health"/>
    <n v="1500"/>
    <x v="18"/>
    <s v="added"/>
  </r>
  <r>
    <n v="990"/>
    <s v="Kickapoo Springs Foundation_American Council on Science and Health20152500"/>
    <x v="16"/>
    <s v="American Council on Science and Health"/>
    <n v="2500"/>
    <x v="10"/>
    <s v="added"/>
  </r>
  <r>
    <n v="990"/>
    <s v="Kickapoo Springs Foundation_American Council on Science and Health20142500"/>
    <x v="16"/>
    <s v="American Council on Science and Health"/>
    <n v="2500"/>
    <x v="11"/>
    <s v="added"/>
  </r>
  <r>
    <n v="990"/>
    <s v="Kickapoo Springs Foundation_American Council on Science and Health20132500"/>
    <x v="16"/>
    <s v="American Council on Science and Health"/>
    <n v="2500"/>
    <x v="12"/>
    <s v="added"/>
  </r>
  <r>
    <n v="990"/>
    <s v="Kickapoo Springs Foundation_American Council on Science and Health20125000"/>
    <x v="16"/>
    <s v="American Council on Science and Health"/>
    <n v="5000"/>
    <x v="0"/>
    <s v="added"/>
  </r>
  <r>
    <n v="990"/>
    <s v="Kickapoo Springs Foundation_American Council on Science and Health20115000"/>
    <x v="16"/>
    <s v="American Council on Science and Health"/>
    <n v="5000"/>
    <x v="13"/>
    <s v="added"/>
  </r>
  <r>
    <n v="990"/>
    <s v="Kickapoo Springs Foundation_American Council on Science and Health20105000"/>
    <x v="16"/>
    <s v="American Council on Science and Health"/>
    <n v="5000"/>
    <x v="14"/>
    <s v="added"/>
  </r>
  <r>
    <n v="990"/>
    <s v="Legett Foundation_American Council on Science and Health20171500"/>
    <x v="17"/>
    <s v="American Council on Science and Health"/>
    <n v="1500"/>
    <x v="17"/>
    <s v="added"/>
  </r>
  <r>
    <n v="990"/>
    <s v="Legett Foundation_American Council on Science and Health20161500"/>
    <x v="17"/>
    <s v="American Council on Science and Health"/>
    <n v="1500"/>
    <x v="18"/>
    <s v="added"/>
  </r>
  <r>
    <n v="990"/>
    <s v="Legett Foundation_American Council on Science and Health20152500"/>
    <x v="17"/>
    <s v="American Council on Science and Health"/>
    <n v="2500"/>
    <x v="10"/>
    <s v="added"/>
  </r>
  <r>
    <n v="990"/>
    <s v="Legett Foundation_American Council on Science and Health20142500"/>
    <x v="17"/>
    <s v="American Council on Science and Health"/>
    <n v="2500"/>
    <x v="11"/>
    <s v="added"/>
  </r>
  <r>
    <n v="990"/>
    <s v="Legett Foundation_American Council on Science and Health20132500"/>
    <x v="17"/>
    <s v="American Council on Science and Health"/>
    <n v="2500"/>
    <x v="12"/>
    <s v="added"/>
  </r>
  <r>
    <n v="990"/>
    <s v="Legett Foundation_American Council on Science and Health20125000"/>
    <x v="17"/>
    <s v="American Council on Science and Health"/>
    <n v="5000"/>
    <x v="0"/>
    <s v="added"/>
  </r>
  <r>
    <n v="990"/>
    <s v="Legett Foundation_American Council on Science and Health20115000"/>
    <x v="17"/>
    <s v="American Council on Science and Health"/>
    <n v="5000"/>
    <x v="13"/>
    <s v="added"/>
  </r>
  <r>
    <n v="990"/>
    <s v="Legett Foundation_American Council on Science and Health20105000"/>
    <x v="17"/>
    <s v="American Council on Science and Health"/>
    <n v="5000"/>
    <x v="14"/>
    <s v="added"/>
  </r>
  <r>
    <n v="990"/>
    <s v="National Philanthropic Trust_American Council on Science and Health20061000"/>
    <x v="18"/>
    <s v="American Council on Science and Health"/>
    <n v="1000"/>
    <x v="2"/>
    <s v="added"/>
  </r>
  <r>
    <n v="990"/>
    <s v="PhRMA_American Council on Science and Health201120000"/>
    <x v="19"/>
    <s v="American Council on Science and Health"/>
    <n v="20000"/>
    <x v="13"/>
    <s v="added"/>
  </r>
  <r>
    <s v="CT2016"/>
    <s v="PhRMA_American Council on Science and Health201030000"/>
    <x v="19"/>
    <s v="American Council on Science and Health"/>
    <n v="30000"/>
    <x v="14"/>
    <m/>
  </r>
  <r>
    <s v="CT2016"/>
    <s v="PhRMA_American Council on Science and Health200920000"/>
    <x v="19"/>
    <s v="American Council on Science and Health"/>
    <n v="20000"/>
    <x v="7"/>
    <m/>
  </r>
  <r>
    <s v="CT2016"/>
    <s v="PhRMA_American Council on Science and Health200830000"/>
    <x v="19"/>
    <s v="American Council on Science and Health"/>
    <n v="30000"/>
    <x v="6"/>
    <m/>
  </r>
  <r>
    <s v="Annual Report"/>
    <s v="Sarah Scaife Foundation_American Council on Science and Health201675000"/>
    <x v="20"/>
    <s v="American Council on Science and Health"/>
    <n v="75000"/>
    <x v="18"/>
    <s v="added"/>
  </r>
  <r>
    <s v="CT2016"/>
    <s v="Sarah Scaife Foundation_American Council on Science and Health199135000"/>
    <x v="20"/>
    <s v="American Council on Science and Health"/>
    <n v="35000"/>
    <x v="27"/>
    <m/>
  </r>
  <r>
    <s v="CT2016"/>
    <s v="Sarah Scaife Foundation_American Council on Science and Health199035000"/>
    <x v="20"/>
    <s v="American Council on Science and Health"/>
    <n v="35000"/>
    <x v="28"/>
    <m/>
  </r>
  <r>
    <s v="CT2016"/>
    <s v="Sarah Scaife Foundation_American Council on Science and Health198925000"/>
    <x v="20"/>
    <s v="American Council on Science and Health"/>
    <n v="25000"/>
    <x v="29"/>
    <m/>
  </r>
  <r>
    <s v="CT2016"/>
    <s v="Sarah Scaife Foundation_American Council on Science and Health198825000"/>
    <x v="20"/>
    <s v="American Council on Science and Health"/>
    <n v="25000"/>
    <x v="31"/>
    <m/>
  </r>
  <r>
    <s v="CT2016"/>
    <s v="Sarah Scaife Foundation_American Council on Science and Health198725000"/>
    <x v="20"/>
    <s v="American Council on Science and Health"/>
    <n v="25000"/>
    <x v="8"/>
    <m/>
  </r>
  <r>
    <s v="CT2016"/>
    <s v="Sarah Scaife Foundation_American Council on Science and Health198625000"/>
    <x v="20"/>
    <s v="American Council on Science and Health"/>
    <n v="25000"/>
    <x v="9"/>
    <m/>
  </r>
  <r>
    <s v="CT2016"/>
    <s v="Sarah Scaife Foundation_American Council on Science and Health198535000"/>
    <x v="20"/>
    <s v="American Council on Science and Health"/>
    <n v="35000"/>
    <x v="30"/>
    <m/>
  </r>
  <r>
    <n v="990"/>
    <s v="Schwab Charitable Fund_American Council on Science and Health200911250"/>
    <x v="21"/>
    <s v="American Council on Science and Health"/>
    <n v="11250"/>
    <x v="7"/>
    <s v="added"/>
  </r>
  <r>
    <n v="990"/>
    <s v="Schwab Charitable Fund_American Council on Science and Health20081000"/>
    <x v="21"/>
    <s v="American Council on Science and Health"/>
    <n v="1000"/>
    <x v="6"/>
    <s v="added"/>
  </r>
  <r>
    <n v="990"/>
    <s v="Schwab Charitable Fund_American Council on Science and Health20081000"/>
    <x v="21"/>
    <s v="American Council on Science and Health"/>
    <n v="1000"/>
    <x v="6"/>
    <s v="added"/>
  </r>
  <r>
    <n v="990"/>
    <s v="Schwab Charitable Fund_American Council on Science and Health200715250"/>
    <x v="21"/>
    <s v="American Council on Science and Health"/>
    <n v="15250"/>
    <x v="1"/>
    <s v="added"/>
  </r>
  <r>
    <n v="990"/>
    <s v="Schwab Charitable Fund_American Council on Science and Health20061000"/>
    <x v="21"/>
    <s v="American Council on Science and Health"/>
    <n v="1000"/>
    <x v="2"/>
    <s v="added"/>
  </r>
  <r>
    <n v="990"/>
    <s v="Schwab Charitable Fund_American Council on Science and Health20061000"/>
    <x v="21"/>
    <s v="American Council on Science and Health"/>
    <n v="1000"/>
    <x v="2"/>
    <s v="added"/>
  </r>
  <r>
    <n v="990"/>
    <s v="Schwab Charitable Fund_American Council on Science and Health200615000"/>
    <x v="21"/>
    <s v="American Council on Science and Health"/>
    <n v="15000"/>
    <x v="2"/>
    <s v="added"/>
  </r>
  <r>
    <s v="CT2016"/>
    <s v="Searle Freedom Trust_American Council on Science and Health2007100000"/>
    <x v="22"/>
    <s v="American Council on Science and Health"/>
    <n v="100000"/>
    <x v="1"/>
    <m/>
  </r>
  <r>
    <n v="990"/>
    <s v="Tepper Family Foundation_American Council on Science and Health2015300"/>
    <x v="23"/>
    <s v="American Council on Science and Health"/>
    <n v="300"/>
    <x v="10"/>
    <s v="added"/>
  </r>
  <r>
    <s v="CT2016"/>
    <s v="Tepper Family Foundation_American Council on Science and Health2013500"/>
    <x v="23"/>
    <s v="American Council on Science and Health"/>
    <n v="500"/>
    <x v="12"/>
    <m/>
  </r>
  <r>
    <s v="CT2016"/>
    <s v="Tepper Family Foundation_American Council on Science and Health2010250"/>
    <x v="23"/>
    <s v="American Council on Science and Health"/>
    <n v="250"/>
    <x v="14"/>
    <m/>
  </r>
  <r>
    <s v="CT2016"/>
    <s v="Tepper Family Foundation_American Council on Science and Health2009500"/>
    <x v="23"/>
    <s v="American Council on Science and Health"/>
    <n v="500"/>
    <x v="7"/>
    <m/>
  </r>
  <r>
    <s v="CT2016"/>
    <s v="Tepper Family Foundation_American Council on Science and Health2007500"/>
    <x v="23"/>
    <s v="American Council on Science and Health"/>
    <n v="500"/>
    <x v="1"/>
    <m/>
  </r>
  <r>
    <n v="990"/>
    <s v="The Lynde and Harry Bradley Foundation_American Council on Science and Health201630000"/>
    <x v="24"/>
    <s v="American Council on Science and Health"/>
    <n v="30000"/>
    <x v="18"/>
    <s v="added"/>
  </r>
  <r>
    <s v="CT2016"/>
    <s v="The Lynde and Harry Bradley Foundation_American Council on Science and Health20125000"/>
    <x v="24"/>
    <s v="American Council on Science and Health"/>
    <n v="5000"/>
    <x v="0"/>
    <m/>
  </r>
  <r>
    <s v="CT2016"/>
    <s v="The Lynde and Harry Bradley Foundation_American Council on Science and Health20115000"/>
    <x v="24"/>
    <s v="American Council on Science and Health"/>
    <n v="5000"/>
    <x v="13"/>
    <m/>
  </r>
  <r>
    <s v="CT2016"/>
    <s v="The Lynde and Harry Bradley Foundation_American Council on Science and Health20105000"/>
    <x v="24"/>
    <s v="American Council on Science and Health"/>
    <n v="5000"/>
    <x v="14"/>
    <m/>
  </r>
  <r>
    <s v="CT2016"/>
    <s v="The Lynde and Harry Bradley Foundation_American Council on Science and Health201020000"/>
    <x v="24"/>
    <s v="American Council on Science and Health"/>
    <n v="20000"/>
    <x v="14"/>
    <m/>
  </r>
  <r>
    <s v="CT2016"/>
    <s v="The Lynde and Harry Bradley Foundation_American Council on Science and Health20095000"/>
    <x v="24"/>
    <s v="American Council on Science and Health"/>
    <n v="5000"/>
    <x v="7"/>
    <m/>
  </r>
  <r>
    <s v="CT2016"/>
    <s v="The Lynde and Harry Bradley Foundation_American Council on Science and Health200925000"/>
    <x v="24"/>
    <s v="American Council on Science and Health"/>
    <n v="25000"/>
    <x v="7"/>
    <m/>
  </r>
  <r>
    <s v="CT2016"/>
    <s v="The Lynde and Harry Bradley Foundation_American Council on Science and Health200825000"/>
    <x v="24"/>
    <s v="American Council on Science and Health"/>
    <n v="25000"/>
    <x v="6"/>
    <m/>
  </r>
  <r>
    <s v="CT2016"/>
    <s v="The Lynde and Harry Bradley Foundation_American Council on Science and Health20075000"/>
    <x v="24"/>
    <s v="American Council on Science and Health"/>
    <n v="5000"/>
    <x v="1"/>
    <m/>
  </r>
  <r>
    <s v="CT2016"/>
    <s v="The Lynde and Harry Bradley Foundation_American Council on Science and Health200725000"/>
    <x v="24"/>
    <s v="American Council on Science and Health"/>
    <n v="25000"/>
    <x v="1"/>
    <m/>
  </r>
  <r>
    <s v="CT2016"/>
    <s v="The Lynde and Harry Bradley Foundation_American Council on Science and Health200620000"/>
    <x v="24"/>
    <s v="American Council on Science and Health"/>
    <n v="20000"/>
    <x v="2"/>
    <m/>
  </r>
  <r>
    <s v="CT2016"/>
    <s v="The Lynde and Harry Bradley Foundation_American Council on Science and Health20065000"/>
    <x v="24"/>
    <s v="American Council on Science and Health"/>
    <n v="5000"/>
    <x v="2"/>
    <m/>
  </r>
  <r>
    <s v="CT2016"/>
    <s v="The Lynde and Harry Bradley Foundation_American Council on Science and Health200550000"/>
    <x v="24"/>
    <s v="American Council on Science and Health"/>
    <n v="50000"/>
    <x v="3"/>
    <m/>
  </r>
  <r>
    <s v="CT2016"/>
    <s v="The Lynde and Harry Bradley Foundation_American Council on Science and Health200425000"/>
    <x v="24"/>
    <s v="American Council on Science and Health"/>
    <n v="25000"/>
    <x v="4"/>
    <m/>
  </r>
  <r>
    <s v="CT2016"/>
    <s v="The Lynde and Harry Bradley Foundation_American Council on Science and Health200450000"/>
    <x v="24"/>
    <s v="American Council on Science and Health"/>
    <n v="50000"/>
    <x v="4"/>
    <m/>
  </r>
  <r>
    <n v="990"/>
    <s v="The Opportunity Foundation_American Council on Science and Health20161000"/>
    <x v="25"/>
    <s v="American Council on Science and Health"/>
    <n v="1000"/>
    <x v="18"/>
    <s v="added"/>
  </r>
  <r>
    <n v="990"/>
    <s v="The Opportunity Foundation_American Council on Science and Health20151000"/>
    <x v="25"/>
    <s v="American Council on Science and Health"/>
    <n v="1000"/>
    <x v="10"/>
    <s v="added"/>
  </r>
  <r>
    <n v="990"/>
    <s v="The Opportunity Foundation_American Council on Science and Health20141000"/>
    <x v="25"/>
    <s v="American Council on Science and Health"/>
    <n v="1000"/>
    <x v="11"/>
    <s v="added"/>
  </r>
  <r>
    <n v="990"/>
    <s v="The Opportunity Foundation_American Council on Science and Health2013500"/>
    <x v="25"/>
    <s v="American Council on Science and Health"/>
    <n v="500"/>
    <x v="12"/>
    <s v="added"/>
  </r>
  <r>
    <s v="CT2016"/>
    <s v="The Opportunity Foundation_American Council on Science and Health2012500"/>
    <x v="25"/>
    <s v="American Council on Science and Health"/>
    <n v="500"/>
    <x v="0"/>
    <m/>
  </r>
  <r>
    <s v="CT2016"/>
    <s v="The Opportunity Foundation_American Council on Science and Health2011500"/>
    <x v="25"/>
    <s v="American Council on Science and Health"/>
    <n v="500"/>
    <x v="13"/>
    <m/>
  </r>
  <r>
    <s v="CT2016"/>
    <s v="The Opportunity Foundation_American Council on Science and Health2010500"/>
    <x v="25"/>
    <s v="American Council on Science and Health"/>
    <n v="500"/>
    <x v="14"/>
    <m/>
  </r>
  <r>
    <s v="CT2016"/>
    <s v="The Opportunity Foundation_American Council on Science and Health2009500"/>
    <x v="25"/>
    <s v="American Council on Science and Health"/>
    <n v="500"/>
    <x v="7"/>
    <m/>
  </r>
  <r>
    <s v="CT2016"/>
    <s v="The Randolph Foundation_American Council on Science and Health200673920"/>
    <x v="26"/>
    <s v="American Council on Science and Health"/>
    <n v="73920"/>
    <x v="2"/>
    <m/>
  </r>
  <r>
    <s v="CT2016"/>
    <s v="The Samuel Roberts Noble Foundation_American Council on Science and Health200120000"/>
    <x v="27"/>
    <s v="American Council on Science and Health"/>
    <n v="20000"/>
    <x v="16"/>
    <m/>
  </r>
  <r>
    <s v="CT2016"/>
    <s v="The Samuel Roberts Noble Foundation_American Council on Science and Health19987500"/>
    <x v="27"/>
    <s v="American Council on Science and Health"/>
    <n v="7500"/>
    <x v="21"/>
    <m/>
  </r>
  <r>
    <n v="990"/>
    <s v="DonorsTrust_American Council on Science and Health201832700"/>
    <x v="6"/>
    <s v="American Council on Science and Health"/>
    <n v="32700"/>
    <x v="32"/>
    <s v="added"/>
  </r>
  <r>
    <m/>
    <m/>
    <x v="28"/>
    <m/>
    <m/>
    <x v="3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2CCCC4-B656-E340-8D71-AEB8A96ACAE7}" name="PivotTable9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F7:I15" firstHeaderRow="1" firstDataRow="2" firstDataCol="1"/>
  <pivotFields count="7">
    <pivotField showAll="0"/>
    <pivotField showAll="0"/>
    <pivotField axis="axisCol" showAll="0">
      <items count="30">
        <item h="1" sd="0" x="14"/>
        <item h="1" sd="0" x="6"/>
        <item h="1" sd="0" x="11"/>
        <item h="1" sd="0" x="24"/>
        <item h="1" sd="0" x="7"/>
        <item h="1" sd="0" x="20"/>
        <item h="1" sd="0" x="9"/>
        <item h="1" sd="0" x="22"/>
        <item h="1" sd="0" x="5"/>
        <item h="1" sd="0" x="19"/>
        <item h="1" sd="0" x="26"/>
        <item sd="0" x="2"/>
        <item h="1" sd="0" x="0"/>
        <item h="1" sd="0" x="27"/>
        <item h="1" sd="0" x="1"/>
        <item h="1" sd="0" x="13"/>
        <item sd="0" x="3"/>
        <item h="1" sd="0" x="12"/>
        <item h="1" sd="0" x="25"/>
        <item h="1" sd="0" x="23"/>
        <item h="1" sd="0" x="28"/>
        <item h="1" sd="0" x="4"/>
        <item h="1" sd="0" x="8"/>
        <item h="1" sd="0" x="10"/>
        <item h="1" sd="0" x="15"/>
        <item h="1" sd="0" x="16"/>
        <item h="1" sd="0" x="17"/>
        <item h="1" sd="0" x="18"/>
        <item h="1" sd="0" x="21"/>
        <item t="default" sd="0"/>
      </items>
    </pivotField>
    <pivotField showAll="0"/>
    <pivotField dataField="1" showAll="0"/>
    <pivotField axis="axisRow" showAll="0" sortType="ascending">
      <items count="35">
        <item x="30"/>
        <item x="9"/>
        <item x="8"/>
        <item x="31"/>
        <item x="29"/>
        <item x="28"/>
        <item x="27"/>
        <item x="26"/>
        <item x="25"/>
        <item x="24"/>
        <item x="23"/>
        <item x="22"/>
        <item x="21"/>
        <item x="20"/>
        <item x="19"/>
        <item x="16"/>
        <item x="15"/>
        <item x="5"/>
        <item x="4"/>
        <item x="3"/>
        <item x="2"/>
        <item x="1"/>
        <item x="6"/>
        <item x="7"/>
        <item x="14"/>
        <item x="13"/>
        <item x="0"/>
        <item x="12"/>
        <item x="11"/>
        <item x="10"/>
        <item x="18"/>
        <item x="17"/>
        <item x="32"/>
        <item x="33"/>
        <item t="default"/>
      </items>
    </pivotField>
    <pivotField showAll="0"/>
  </pivotFields>
  <rowFields count="1">
    <field x="5"/>
  </rowFields>
  <rowItems count="7">
    <i>
      <x v="1"/>
    </i>
    <i>
      <x v="2"/>
    </i>
    <i>
      <x v="19"/>
    </i>
    <i>
      <x v="20"/>
    </i>
    <i>
      <x v="22"/>
    </i>
    <i>
      <x v="23"/>
    </i>
    <i t="grand">
      <x/>
    </i>
  </rowItems>
  <colFields count="1">
    <field x="2"/>
  </colFields>
  <colItems count="3">
    <i>
      <x v="11"/>
    </i>
    <i>
      <x v="16"/>
    </i>
    <i t="grand">
      <x/>
    </i>
  </colItems>
  <dataFields count="1">
    <dataField name="Sum of contribution" fld="4" baseField="0" baseItem="0" numFmtId="165"/>
  </dataFields>
  <formats count="1">
    <format dxfId="2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454696-0971-0745-8FF8-EF9A54F5A653}" name="PivotTable1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A7:B37" firstHeaderRow="2" firstDataRow="2" firstDataCol="1"/>
  <pivotFields count="7">
    <pivotField showAll="0"/>
    <pivotField showAll="0"/>
    <pivotField axis="axisRow" showAll="0" sortType="descending">
      <items count="30">
        <item sd="0" x="14"/>
        <item sd="0" x="6"/>
        <item sd="0" x="11"/>
        <item sd="0" x="24"/>
        <item sd="0" x="7"/>
        <item sd="0" x="20"/>
        <item sd="0" x="9"/>
        <item sd="0" x="22"/>
        <item sd="0" x="5"/>
        <item sd="0" x="19"/>
        <item sd="0" x="26"/>
        <item sd="0" x="2"/>
        <item sd="0" x="0"/>
        <item sd="0" x="27"/>
        <item sd="0" x="1"/>
        <item sd="0" x="13"/>
        <item sd="0" x="3"/>
        <item sd="0" x="12"/>
        <item sd="0" x="25"/>
        <item sd="0" x="23"/>
        <item h="1" sd="0" x="28"/>
        <item sd="0" x="4"/>
        <item sd="0" x="8"/>
        <item sd="0" x="10"/>
        <item sd="0" x="15"/>
        <item sd="0" x="16"/>
        <item sd="0" x="17"/>
        <item sd="0" x="18"/>
        <item sd="0" x="2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 sortType="ascending">
      <items count="35">
        <item x="30"/>
        <item x="9"/>
        <item x="8"/>
        <item x="31"/>
        <item x="29"/>
        <item x="28"/>
        <item x="27"/>
        <item x="26"/>
        <item x="25"/>
        <item x="24"/>
        <item x="23"/>
        <item x="22"/>
        <item x="21"/>
        <item x="20"/>
        <item x="19"/>
        <item x="16"/>
        <item x="15"/>
        <item x="5"/>
        <item x="4"/>
        <item x="3"/>
        <item x="2"/>
        <item x="1"/>
        <item x="6"/>
        <item x="7"/>
        <item x="14"/>
        <item x="13"/>
        <item x="0"/>
        <item x="12"/>
        <item x="11"/>
        <item x="10"/>
        <item x="18"/>
        <item x="17"/>
        <item x="32"/>
        <item x="33"/>
        <item t="default"/>
      </items>
    </pivotField>
    <pivotField showAll="0"/>
  </pivotFields>
  <rowFields count="2">
    <field x="2"/>
    <field x="5"/>
  </rowFields>
  <rowItems count="29">
    <i>
      <x/>
    </i>
    <i>
      <x v="2"/>
    </i>
    <i>
      <x v="23"/>
    </i>
    <i>
      <x v="1"/>
    </i>
    <i>
      <x v="3"/>
    </i>
    <i>
      <x v="5"/>
    </i>
    <i>
      <x v="4"/>
    </i>
    <i>
      <x v="6"/>
    </i>
    <i>
      <x v="9"/>
    </i>
    <i>
      <x v="7"/>
    </i>
    <i>
      <x v="11"/>
    </i>
    <i>
      <x v="8"/>
    </i>
    <i>
      <x v="10"/>
    </i>
    <i>
      <x v="21"/>
    </i>
    <i>
      <x v="28"/>
    </i>
    <i>
      <x v="12"/>
    </i>
    <i>
      <x v="13"/>
    </i>
    <i>
      <x v="26"/>
    </i>
    <i>
      <x v="25"/>
    </i>
    <i>
      <x v="14"/>
    </i>
    <i>
      <x v="15"/>
    </i>
    <i>
      <x v="16"/>
    </i>
    <i>
      <x v="18"/>
    </i>
    <i>
      <x v="17"/>
    </i>
    <i>
      <x v="19"/>
    </i>
    <i>
      <x v="22"/>
    </i>
    <i>
      <x v="24"/>
    </i>
    <i>
      <x v="27"/>
    </i>
    <i t="grand">
      <x/>
    </i>
  </rowItems>
  <colItems count="1">
    <i/>
  </colItems>
  <dataFields count="1">
    <dataField name="Sum of contribution" fld="4" baseField="0" baseItem="0" numFmtId="165"/>
  </dataFields>
  <formats count="1">
    <format dxfId="3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mogblog.com/american-council-science-and-health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tabSelected="1" workbookViewId="0">
      <selection activeCell="C6" sqref="C6"/>
    </sheetView>
  </sheetViews>
  <sheetFormatPr baseColWidth="10" defaultRowHeight="16"/>
  <cols>
    <col min="1" max="1" width="36.83203125" bestFit="1" customWidth="1"/>
    <col min="2" max="2" width="10.1640625" bestFit="1" customWidth="1"/>
    <col min="3" max="3" width="86.5" bestFit="1" customWidth="1"/>
    <col min="6" max="6" width="17.5" bestFit="1" customWidth="1"/>
    <col min="7" max="7" width="34" bestFit="1" customWidth="1"/>
    <col min="8" max="8" width="31.1640625" bestFit="1" customWidth="1"/>
    <col min="9" max="9" width="10.83203125" bestFit="1" customWidth="1"/>
    <col min="10" max="10" width="34.6640625" bestFit="1" customWidth="1"/>
    <col min="11" max="11" width="17" bestFit="1" customWidth="1"/>
    <col min="12" max="12" width="21.1640625" bestFit="1" customWidth="1"/>
    <col min="13" max="13" width="11" bestFit="1" customWidth="1"/>
    <col min="14" max="14" width="19" bestFit="1" customWidth="1"/>
    <col min="15" max="15" width="17.6640625" bestFit="1" customWidth="1"/>
    <col min="16" max="16" width="8.6640625" bestFit="1" customWidth="1"/>
    <col min="17" max="17" width="22.33203125" bestFit="1" customWidth="1"/>
    <col min="18" max="18" width="34" bestFit="1" customWidth="1"/>
    <col min="19" max="19" width="25.6640625" bestFit="1" customWidth="1"/>
    <col min="20" max="20" width="33.33203125" bestFit="1" customWidth="1"/>
    <col min="21" max="21" width="19.6640625" bestFit="1" customWidth="1"/>
    <col min="22" max="22" width="13.1640625" bestFit="1" customWidth="1"/>
    <col min="23" max="23" width="31.1640625" bestFit="1" customWidth="1"/>
    <col min="24" max="24" width="15.83203125" bestFit="1" customWidth="1"/>
    <col min="25" max="25" width="24.33203125" bestFit="1" customWidth="1"/>
    <col min="26" max="26" width="22.83203125" bestFit="1" customWidth="1"/>
    <col min="27" max="27" width="6.83203125" bestFit="1" customWidth="1"/>
    <col min="28" max="28" width="21.1640625" bestFit="1" customWidth="1"/>
    <col min="29" max="29" width="25.1640625" bestFit="1" customWidth="1"/>
    <col min="30" max="30" width="20.33203125" bestFit="1" customWidth="1"/>
    <col min="31" max="31" width="26.33203125" bestFit="1" customWidth="1"/>
    <col min="32" max="32" width="24.83203125" bestFit="1" customWidth="1"/>
    <col min="33" max="33" width="16" bestFit="1" customWidth="1"/>
    <col min="34" max="34" width="24.33203125" bestFit="1" customWidth="1"/>
    <col min="35" max="35" width="21" bestFit="1" customWidth="1"/>
  </cols>
  <sheetData>
    <row r="1" spans="1:9" ht="31">
      <c r="A1" s="7" t="s">
        <v>151</v>
      </c>
    </row>
    <row r="2" spans="1:9" ht="19">
      <c r="A2" s="8" t="s">
        <v>152</v>
      </c>
      <c r="B2" s="15">
        <v>43581</v>
      </c>
      <c r="C2" s="16"/>
    </row>
    <row r="3" spans="1:9" ht="19">
      <c r="A3" s="9" t="s">
        <v>153</v>
      </c>
    </row>
    <row r="5" spans="1:9" ht="24">
      <c r="A5" s="12" t="s">
        <v>189</v>
      </c>
      <c r="F5" s="12" t="s">
        <v>190</v>
      </c>
    </row>
    <row r="7" spans="1:9">
      <c r="A7" s="5" t="s">
        <v>144</v>
      </c>
      <c r="F7" s="5" t="s">
        <v>144</v>
      </c>
      <c r="G7" s="5" t="s">
        <v>191</v>
      </c>
    </row>
    <row r="8" spans="1:9">
      <c r="A8" s="5" t="s">
        <v>154</v>
      </c>
      <c r="B8" t="s">
        <v>143</v>
      </c>
      <c r="C8" s="6" t="s">
        <v>155</v>
      </c>
      <c r="F8" s="5" t="s">
        <v>154</v>
      </c>
      <c r="G8" t="s">
        <v>136</v>
      </c>
      <c r="H8" t="s">
        <v>141</v>
      </c>
      <c r="I8" t="s">
        <v>142</v>
      </c>
    </row>
    <row r="9" spans="1:9">
      <c r="A9" s="14" t="s">
        <v>139</v>
      </c>
      <c r="B9" s="3">
        <v>915500</v>
      </c>
      <c r="C9" t="str">
        <f>IFERROR(IF(VLOOKUP(A9,Resources!A:B,2,FALSE)=0,"",VLOOKUP(A9,Resources!A:B,2,FALSE)),"")</f>
        <v>https://www.sourcewatch.org/index.php/John_M._Olin_Foundation</v>
      </c>
      <c r="F9" s="14">
        <v>1986</v>
      </c>
      <c r="G9" s="3"/>
      <c r="H9" s="3">
        <v>5000</v>
      </c>
      <c r="I9" s="3">
        <v>5000</v>
      </c>
    </row>
    <row r="10" spans="1:9">
      <c r="A10" s="14" t="s">
        <v>133</v>
      </c>
      <c r="B10" s="3">
        <v>672000</v>
      </c>
      <c r="C10" t="str">
        <f>IFERROR(IF(VLOOKUP(A10,Resources!A:B,2,FALSE)=0,"",VLOOKUP(A10,Resources!A:B,2,FALSE)),"")</f>
        <v>https://www.sourcewatch.org/index.php/F.M._Kirby_Foundation</v>
      </c>
      <c r="F10" s="14">
        <v>1987</v>
      </c>
      <c r="G10" s="3"/>
      <c r="H10" s="3">
        <v>1000</v>
      </c>
      <c r="I10" s="3">
        <v>1000</v>
      </c>
    </row>
    <row r="11" spans="1:9">
      <c r="A11" s="14" t="s">
        <v>173</v>
      </c>
      <c r="B11" s="3">
        <v>665000</v>
      </c>
      <c r="C11" t="str">
        <f>IFERROR(IF(VLOOKUP(A11,Resources!A:B,2,FALSE)=0,"",VLOOKUP(A11,Resources!A:B,2,FALSE)),"")</f>
        <v>https://www.sourcewatch.org/index.php/ExxonMobil_Foundation</v>
      </c>
      <c r="F11" s="14">
        <v>2005</v>
      </c>
      <c r="G11" s="3">
        <v>45000</v>
      </c>
      <c r="H11" s="3"/>
      <c r="I11" s="3">
        <v>45000</v>
      </c>
    </row>
    <row r="12" spans="1:9">
      <c r="A12" s="14" t="s">
        <v>24</v>
      </c>
      <c r="B12" s="3">
        <v>600274</v>
      </c>
      <c r="C12" t="str">
        <f>IFERROR(IF(VLOOKUP(A12,Resources!A:B,2,FALSE)=0,"",VLOOKUP(A12,Resources!A:B,2,FALSE)),"")</f>
        <v>https://www.desmogblog.com/who-donors-trust</v>
      </c>
      <c r="F12" s="14">
        <v>2006</v>
      </c>
      <c r="G12" s="3">
        <v>30000</v>
      </c>
      <c r="H12" s="3"/>
      <c r="I12" s="3">
        <v>30000</v>
      </c>
    </row>
    <row r="13" spans="1:9">
      <c r="A13" s="14" t="s">
        <v>135</v>
      </c>
      <c r="B13" s="3">
        <v>300000</v>
      </c>
      <c r="C13" t="str">
        <f>IFERROR(IF(VLOOKUP(A13,Resources!A:B,2,FALSE)=0,"",VLOOKUP(A13,Resources!A:B,2,FALSE)),"")</f>
        <v>https://www.sourcewatch.org/index.php/Lynde_and_Harry_Bradley_Foundation</v>
      </c>
      <c r="F13" s="14">
        <v>2008</v>
      </c>
      <c r="G13" s="3">
        <v>50000</v>
      </c>
      <c r="H13" s="3"/>
      <c r="I13" s="3">
        <v>50000</v>
      </c>
    </row>
    <row r="14" spans="1:9">
      <c r="A14" s="14" t="s">
        <v>65</v>
      </c>
      <c r="B14" s="3">
        <v>280000</v>
      </c>
      <c r="C14" t="str">
        <f>IFERROR(IF(VLOOKUP(A14,Resources!A:B,2,FALSE)=0,"",VLOOKUP(A14,Resources!A:B,2,FALSE)),"")</f>
        <v>https://www.desmogblog.com/scaife-family-foundations</v>
      </c>
      <c r="F14" s="14">
        <v>2009</v>
      </c>
      <c r="G14" s="3">
        <v>-30000</v>
      </c>
      <c r="H14" s="3"/>
      <c r="I14" s="3">
        <v>-30000</v>
      </c>
    </row>
    <row r="15" spans="1:9">
      <c r="A15" s="14" t="s">
        <v>26</v>
      </c>
      <c r="B15" s="3">
        <v>212000</v>
      </c>
      <c r="C15" t="str">
        <f>IFERROR(IF(VLOOKUP(A15,Resources!A:B,2,FALSE)=0,"",VLOOKUP(A15,Resources!A:B,2,FALSE)),"")</f>
        <v>https://www.sourcewatch.org/index.php/Earhart_Foundation</v>
      </c>
      <c r="F15" s="14" t="s">
        <v>142</v>
      </c>
      <c r="G15" s="3">
        <v>95000</v>
      </c>
      <c r="H15" s="3">
        <v>6000</v>
      </c>
      <c r="I15" s="3">
        <v>101000</v>
      </c>
    </row>
    <row r="16" spans="1:9">
      <c r="A16" s="14" t="s">
        <v>137</v>
      </c>
      <c r="B16" s="3">
        <v>140000</v>
      </c>
      <c r="C16" t="str">
        <f>IFERROR(IF(VLOOKUP(A16,Resources!A:B,2,FALSE)=0,"",VLOOKUP(A16,Resources!A:B,2,FALSE)),"")</f>
        <v>https://www.sourcewatch.org/index.php/Exxon_Mobil</v>
      </c>
    </row>
    <row r="17" spans="1:7">
      <c r="A17" s="14" t="s">
        <v>57</v>
      </c>
      <c r="B17" s="3">
        <v>100000</v>
      </c>
      <c r="C17" t="str">
        <f>IFERROR(IF(VLOOKUP(A17,Resources!A:B,2,FALSE)=0,"",VLOOKUP(A17,Resources!A:B,2,FALSE)),"")</f>
        <v>https://www.sourcewatch.org/index.php/Pharmaceutical_Research_and_Manufacturers_of_America</v>
      </c>
    </row>
    <row r="18" spans="1:7">
      <c r="A18" s="14" t="s">
        <v>67</v>
      </c>
      <c r="B18" s="3">
        <v>100000</v>
      </c>
      <c r="C18" t="str">
        <f>IFERROR(IF(VLOOKUP(A18,Resources!A:B,2,FALSE)=0,"",VLOOKUP(A18,Resources!A:B,2,FALSE)),"")</f>
        <v>https://www.sourcewatch.org/index.php/Searle_Freedom_Trust</v>
      </c>
    </row>
    <row r="19" spans="1:7">
      <c r="A19" s="14" t="s">
        <v>136</v>
      </c>
      <c r="B19" s="3">
        <v>95000</v>
      </c>
      <c r="C19" t="str">
        <f>IFERROR(IF(VLOOKUP(A19,Resources!A:B,2,FALSE)=0,"",VLOOKUP(A19,Resources!A:B,2,FALSE)),"")</f>
        <v>https://www.desmogblog.com/koch-family-foundations</v>
      </c>
    </row>
    <row r="20" spans="1:7">
      <c r="A20" s="14" t="s">
        <v>22</v>
      </c>
      <c r="B20" s="3">
        <v>89500</v>
      </c>
      <c r="C20" t="str">
        <f>IFERROR(IF(VLOOKUP(A20,Resources!A:B,2,FALSE)=0,"",VLOOKUP(A20,Resources!A:B,2,FALSE)),"")</f>
        <v>https://www.desmogblog.com/donors-capital-fund</v>
      </c>
    </row>
    <row r="21" spans="1:7">
      <c r="A21" s="14" t="s">
        <v>138</v>
      </c>
      <c r="B21" s="3">
        <v>73920</v>
      </c>
      <c r="C21" t="str">
        <f>IFERROR(IF(VLOOKUP(A21,Resources!A:B,2,FALSE)=0,"",VLOOKUP(A21,Resources!A:B,2,FALSE)),"")</f>
        <v>https://www.sourcewatch.org/index.php/Randolph_Foundation</v>
      </c>
    </row>
    <row r="22" spans="1:7">
      <c r="A22" s="14" t="s">
        <v>20</v>
      </c>
      <c r="B22" s="3">
        <v>67500</v>
      </c>
      <c r="C22" t="str">
        <f>IFERROR(IF(VLOOKUP(A22,Resources!A:B,2,FALSE)=0,"",VLOOKUP(A22,Resources!A:B,2,FALSE)),"")</f>
        <v/>
      </c>
    </row>
    <row r="23" spans="1:7">
      <c r="A23" s="14" t="s">
        <v>183</v>
      </c>
      <c r="B23" s="3">
        <v>45500</v>
      </c>
      <c r="C23" t="str">
        <f>IFERROR(IF(VLOOKUP(A23,Resources!A:B,2,FALSE)=0,"",VLOOKUP(A23,Resources!A:B,2,FALSE)),"")</f>
        <v/>
      </c>
    </row>
    <row r="24" spans="1:7">
      <c r="A24" s="14" t="s">
        <v>4</v>
      </c>
      <c r="B24" s="3">
        <v>37500</v>
      </c>
      <c r="C24" t="str">
        <f>IFERROR(IF(VLOOKUP(A24,Resources!A:B,2,FALSE)=0,"",VLOOKUP(A24,Resources!A:B,2,FALSE)),"")</f>
        <v>https://www.desmogblog.com/american-petroleum-institute</v>
      </c>
    </row>
    <row r="25" spans="1:7">
      <c r="A25" s="14" t="s">
        <v>140</v>
      </c>
      <c r="B25" s="3">
        <v>27500</v>
      </c>
      <c r="C25" t="str">
        <f>IFERROR(IF(VLOOKUP(A25,Resources!A:B,2,FALSE)=0,"",VLOOKUP(A25,Resources!A:B,2,FALSE)),"")</f>
        <v>https://www.sourcewatch.org/index.php/Samuel_Roberts_Noble_Foundation</v>
      </c>
    </row>
    <row r="26" spans="1:7">
      <c r="A26" s="14" t="s">
        <v>177</v>
      </c>
      <c r="B26" s="3">
        <v>25500</v>
      </c>
      <c r="C26" t="str">
        <f>IFERROR(IF(VLOOKUP(A26,Resources!A:B,2,FALSE)=0,"",VLOOKUP(A26,Resources!A:B,2,FALSE)),"")</f>
        <v/>
      </c>
    </row>
    <row r="27" spans="1:7">
      <c r="A27" s="14" t="s">
        <v>176</v>
      </c>
      <c r="B27" s="3">
        <v>24000</v>
      </c>
      <c r="C27" t="str">
        <f>IFERROR(IF(VLOOKUP(A27,Resources!A:B,2,FALSE)=0,"",VLOOKUP(A27,Resources!A:B,2,FALSE)),"")</f>
        <v/>
      </c>
      <c r="G27" s="3"/>
    </row>
    <row r="28" spans="1:7">
      <c r="A28" s="14" t="s">
        <v>7</v>
      </c>
      <c r="B28" s="3">
        <v>15000</v>
      </c>
      <c r="C28" t="str">
        <f>IFERROR(IF(VLOOKUP(A28,Resources!A:B,2,FALSE)=0,"",VLOOKUP(A28,Resources!A:B,2,FALSE)),"")</f>
        <v/>
      </c>
    </row>
    <row r="29" spans="1:7">
      <c r="A29" s="14" t="s">
        <v>43</v>
      </c>
      <c r="B29" s="3">
        <v>15000</v>
      </c>
      <c r="C29" t="str">
        <f>IFERROR(IF(VLOOKUP(A29,Resources!A:B,2,FALSE)=0,"",VLOOKUP(A29,Resources!A:B,2,FALSE)),"")</f>
        <v>https://www.sourcewatch.org/index.php/JM_Foundation</v>
      </c>
    </row>
    <row r="30" spans="1:7">
      <c r="A30" s="14" t="s">
        <v>141</v>
      </c>
      <c r="B30" s="3">
        <v>6000</v>
      </c>
      <c r="C30" t="str">
        <f>IFERROR(IF(VLOOKUP(A30,Resources!A:B,2,FALSE)=0,"",VLOOKUP(A30,Resources!A:B,2,FALSE)),"")</f>
        <v>https://www.desmogblog.com/koch-family-foundations</v>
      </c>
    </row>
    <row r="31" spans="1:7">
      <c r="A31" s="14" t="s">
        <v>134</v>
      </c>
      <c r="B31" s="3">
        <v>5500</v>
      </c>
      <c r="C31" t="str">
        <f>IFERROR(IF(VLOOKUP(A31,Resources!A:B,2,FALSE)=0,"",VLOOKUP(A31,Resources!A:B,2,FALSE)),"")</f>
        <v/>
      </c>
    </row>
    <row r="32" spans="1:7">
      <c r="A32" s="14" t="s">
        <v>37</v>
      </c>
      <c r="B32" s="3">
        <v>5000</v>
      </c>
      <c r="C32" t="str">
        <f>IFERROR(IF(VLOOKUP(A32,Resources!A:B,2,FALSE)=0,"",VLOOKUP(A32,Resources!A:B,2,FALSE)),"")</f>
        <v>https://www.sourcewatch.org/index.php/The_Gilder_Foundation</v>
      </c>
    </row>
    <row r="33" spans="1:7">
      <c r="A33" s="14" t="s">
        <v>72</v>
      </c>
      <c r="B33" s="3">
        <v>2050</v>
      </c>
      <c r="C33" t="str">
        <f>IFERROR(IF(VLOOKUP(A33,Resources!A:B,2,FALSE)=0,"",VLOOKUP(A33,Resources!A:B,2,FALSE)),"")</f>
        <v/>
      </c>
    </row>
    <row r="34" spans="1:7">
      <c r="A34" s="14" t="s">
        <v>180</v>
      </c>
      <c r="B34" s="3">
        <v>1500</v>
      </c>
      <c r="C34" t="str">
        <f>IFERROR(IF(VLOOKUP(A34,Resources!A:B,2,FALSE)=0,"",VLOOKUP(A34,Resources!A:B,2,FALSE)),"")</f>
        <v/>
      </c>
    </row>
    <row r="35" spans="1:7">
      <c r="A35" s="14" t="s">
        <v>174</v>
      </c>
      <c r="B35" s="3">
        <v>1000</v>
      </c>
      <c r="C35" t="str">
        <f>IFERROR(IF(VLOOKUP(A35,Resources!A:B,2,FALSE)=0,"",VLOOKUP(A35,Resources!A:B,2,FALSE)),"")</f>
        <v>https://www.sourcewatch.org/index.php/John_William_Pope_Foundation</v>
      </c>
    </row>
    <row r="36" spans="1:7">
      <c r="A36" s="14" t="s">
        <v>181</v>
      </c>
      <c r="B36" s="3">
        <v>1000</v>
      </c>
      <c r="C36" t="str">
        <f>IFERROR(IF(VLOOKUP(A36,Resources!A:B,2,FALSE)=0,"",VLOOKUP(A36,Resources!A:B,2,FALSE)),"")</f>
        <v/>
      </c>
    </row>
    <row r="37" spans="1:7">
      <c r="A37" s="14" t="s">
        <v>142</v>
      </c>
      <c r="B37" s="3">
        <v>4522744</v>
      </c>
      <c r="C37" t="str">
        <f>IFERROR(IF(VLOOKUP(A37,Resources!A:B,2,FALSE)=0,"",VLOOKUP(A37,Resources!A:B,2,FALSE)),"")</f>
        <v/>
      </c>
    </row>
    <row r="40" spans="1:7">
      <c r="C40" s="3"/>
      <c r="G40" s="13"/>
    </row>
  </sheetData>
  <sortState xmlns:xlrd2="http://schemas.microsoft.com/office/spreadsheetml/2017/richdata2" ref="A3:B28">
    <sortCondition descending="1" ref="B7"/>
  </sortState>
  <mergeCells count="1">
    <mergeCell ref="B2:C2"/>
  </mergeCells>
  <hyperlinks>
    <hyperlink ref="A3" r:id="rId3" xr:uid="{FC2538EB-D3C1-A340-BF52-B81382B6B77B}"/>
  </hyperlinks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H187"/>
  <sheetViews>
    <sheetView workbookViewId="0">
      <selection activeCell="D47" sqref="D47:D187"/>
    </sheetView>
  </sheetViews>
  <sheetFormatPr baseColWidth="10" defaultRowHeight="16"/>
  <cols>
    <col min="2" max="2" width="17.83203125" customWidth="1"/>
    <col min="3" max="4" width="43.6640625" customWidth="1"/>
    <col min="5" max="5" width="11.33203125" style="3" bestFit="1" customWidth="1"/>
  </cols>
  <sheetData>
    <row r="1" spans="1:8">
      <c r="A1" s="2" t="s">
        <v>147</v>
      </c>
      <c r="B1" s="2" t="s">
        <v>146</v>
      </c>
      <c r="C1" s="2" t="s">
        <v>130</v>
      </c>
      <c r="D1" s="2" t="s">
        <v>149</v>
      </c>
      <c r="E1" s="4" t="s">
        <v>131</v>
      </c>
      <c r="F1" s="2" t="s">
        <v>132</v>
      </c>
      <c r="G1" s="2" t="s">
        <v>145</v>
      </c>
      <c r="H1" s="2" t="s">
        <v>178</v>
      </c>
    </row>
    <row r="2" spans="1:8" hidden="1">
      <c r="A2" t="s">
        <v>148</v>
      </c>
      <c r="B2" t="str">
        <f t="shared" ref="B2:B33" si="0">C2&amp;"_"&amp;D2&amp;F2&amp;E2</f>
        <v>American Petroleum Institute_American Council on Science and Health201237500</v>
      </c>
      <c r="C2" t="s">
        <v>4</v>
      </c>
      <c r="D2" t="s">
        <v>150</v>
      </c>
      <c r="E2" s="3">
        <v>37500</v>
      </c>
      <c r="F2">
        <v>2012</v>
      </c>
    </row>
    <row r="3" spans="1:8" hidden="1">
      <c r="A3" t="s">
        <v>148</v>
      </c>
      <c r="B3" t="str">
        <f t="shared" si="0"/>
        <v>Armstrong Foundation_American Council on Science and Health20122500</v>
      </c>
      <c r="C3" t="s">
        <v>7</v>
      </c>
      <c r="D3" t="s">
        <v>150</v>
      </c>
      <c r="E3" s="3">
        <v>2500</v>
      </c>
      <c r="F3">
        <v>2012</v>
      </c>
    </row>
    <row r="4" spans="1:8" hidden="1">
      <c r="A4" t="s">
        <v>148</v>
      </c>
      <c r="B4" t="str">
        <f t="shared" si="0"/>
        <v>Armstrong Foundation_American Council on Science and Health20072500</v>
      </c>
      <c r="C4" t="s">
        <v>7</v>
      </c>
      <c r="D4" t="s">
        <v>150</v>
      </c>
      <c r="E4" s="3">
        <v>2500</v>
      </c>
      <c r="F4">
        <v>2007</v>
      </c>
    </row>
    <row r="5" spans="1:8" hidden="1">
      <c r="A5" t="s">
        <v>148</v>
      </c>
      <c r="B5" t="str">
        <f t="shared" si="0"/>
        <v>Armstrong Foundation_American Council on Science and Health20062500</v>
      </c>
      <c r="C5" t="s">
        <v>7</v>
      </c>
      <c r="D5" t="s">
        <v>150</v>
      </c>
      <c r="E5" s="3">
        <v>2500</v>
      </c>
      <c r="F5">
        <v>2006</v>
      </c>
    </row>
    <row r="6" spans="1:8" hidden="1">
      <c r="A6" t="s">
        <v>148</v>
      </c>
      <c r="B6" t="str">
        <f t="shared" si="0"/>
        <v>Armstrong Foundation_American Council on Science and Health20052500</v>
      </c>
      <c r="C6" t="s">
        <v>7</v>
      </c>
      <c r="D6" t="s">
        <v>150</v>
      </c>
      <c r="E6" s="3">
        <v>2500</v>
      </c>
      <c r="F6">
        <v>2005</v>
      </c>
    </row>
    <row r="7" spans="1:8" hidden="1">
      <c r="A7" t="s">
        <v>148</v>
      </c>
      <c r="B7" t="str">
        <f t="shared" si="0"/>
        <v>Armstrong Foundation_American Council on Science and Health20042500</v>
      </c>
      <c r="C7" t="s">
        <v>7</v>
      </c>
      <c r="D7" t="s">
        <v>150</v>
      </c>
      <c r="E7" s="3">
        <v>2500</v>
      </c>
      <c r="F7">
        <v>2004</v>
      </c>
    </row>
    <row r="8" spans="1:8" hidden="1">
      <c r="A8" t="s">
        <v>148</v>
      </c>
      <c r="B8" t="str">
        <f t="shared" si="0"/>
        <v>Armstrong Foundation_American Council on Science and Health20032500</v>
      </c>
      <c r="C8" t="s">
        <v>7</v>
      </c>
      <c r="D8" t="s">
        <v>150</v>
      </c>
      <c r="E8" s="3">
        <v>2500</v>
      </c>
      <c r="F8">
        <v>2003</v>
      </c>
    </row>
    <row r="9" spans="1:8" hidden="1">
      <c r="A9">
        <v>990</v>
      </c>
      <c r="B9" t="str">
        <f t="shared" si="0"/>
        <v>Claude R. Lambe Charitable Foundation_American Council on Science and Health200850000</v>
      </c>
      <c r="C9" t="s">
        <v>136</v>
      </c>
      <c r="D9" t="s">
        <v>150</v>
      </c>
      <c r="E9" s="3">
        <v>50000</v>
      </c>
      <c r="F9">
        <v>2008</v>
      </c>
      <c r="G9" t="s">
        <v>175</v>
      </c>
    </row>
    <row r="10" spans="1:8" hidden="1">
      <c r="A10" t="s">
        <v>148</v>
      </c>
      <c r="B10" t="str">
        <f t="shared" si="0"/>
        <v>Claude R. Lambe Charitable Foundation_American Council on Science and Health2009-30000</v>
      </c>
      <c r="C10" t="s">
        <v>136</v>
      </c>
      <c r="D10" t="s">
        <v>150</v>
      </c>
      <c r="E10" s="3">
        <v>-30000</v>
      </c>
      <c r="F10">
        <v>2009</v>
      </c>
    </row>
    <row r="11" spans="1:8" hidden="1">
      <c r="A11" t="s">
        <v>148</v>
      </c>
      <c r="B11" t="str">
        <f t="shared" si="0"/>
        <v>Claude R. Lambe Charitable Foundation_American Council on Science and Health200630000</v>
      </c>
      <c r="C11" t="s">
        <v>136</v>
      </c>
      <c r="D11" t="s">
        <v>150</v>
      </c>
      <c r="E11" s="3">
        <v>30000</v>
      </c>
      <c r="F11">
        <v>2006</v>
      </c>
    </row>
    <row r="12" spans="1:8" hidden="1">
      <c r="A12" t="s">
        <v>148</v>
      </c>
      <c r="B12" t="str">
        <f t="shared" si="0"/>
        <v>Claude R. Lambe Charitable Foundation_American Council on Science and Health200545000</v>
      </c>
      <c r="C12" t="s">
        <v>136</v>
      </c>
      <c r="D12" t="s">
        <v>150</v>
      </c>
      <c r="E12" s="3">
        <v>45000</v>
      </c>
      <c r="F12">
        <v>2005</v>
      </c>
    </row>
    <row r="13" spans="1:8" hidden="1">
      <c r="A13" t="s">
        <v>148</v>
      </c>
      <c r="B13" t="str">
        <f t="shared" si="0"/>
        <v>David H. Koch Charitable Foundation_American Council on Science and Health19871000</v>
      </c>
      <c r="C13" t="s">
        <v>141</v>
      </c>
      <c r="D13" t="s">
        <v>150</v>
      </c>
      <c r="E13" s="3">
        <v>1000</v>
      </c>
      <c r="F13">
        <v>1987</v>
      </c>
    </row>
    <row r="14" spans="1:8" hidden="1">
      <c r="A14" t="s">
        <v>148</v>
      </c>
      <c r="B14" t="str">
        <f t="shared" si="0"/>
        <v>David H. Koch Charitable Foundation_American Council on Science and Health19865000</v>
      </c>
      <c r="C14" t="s">
        <v>141</v>
      </c>
      <c r="D14" t="s">
        <v>150</v>
      </c>
      <c r="E14" s="3">
        <v>5000</v>
      </c>
      <c r="F14">
        <v>1986</v>
      </c>
    </row>
    <row r="15" spans="1:8" hidden="1">
      <c r="A15">
        <v>990</v>
      </c>
      <c r="B15" t="str">
        <f t="shared" si="0"/>
        <v>Dodge Jones Foundation_American Council on Science and Health20152500</v>
      </c>
      <c r="C15" t="s">
        <v>20</v>
      </c>
      <c r="D15" t="s">
        <v>150</v>
      </c>
      <c r="E15" s="3">
        <v>2500</v>
      </c>
      <c r="F15">
        <v>2015</v>
      </c>
      <c r="G15" t="s">
        <v>175</v>
      </c>
    </row>
    <row r="16" spans="1:8" hidden="1">
      <c r="A16">
        <v>990</v>
      </c>
      <c r="B16" t="str">
        <f t="shared" si="0"/>
        <v>Dodge Jones Foundation_American Council on Science and Health20142500</v>
      </c>
      <c r="C16" t="s">
        <v>20</v>
      </c>
      <c r="D16" t="s">
        <v>150</v>
      </c>
      <c r="E16" s="3">
        <v>2500</v>
      </c>
      <c r="F16">
        <v>2014</v>
      </c>
      <c r="G16" t="s">
        <v>175</v>
      </c>
    </row>
    <row r="17" spans="1:7" hidden="1">
      <c r="A17">
        <v>990</v>
      </c>
      <c r="B17" t="str">
        <f t="shared" si="0"/>
        <v>Dodge Jones Foundation_American Council on Science and Health20132500</v>
      </c>
      <c r="C17" t="s">
        <v>20</v>
      </c>
      <c r="D17" t="s">
        <v>150</v>
      </c>
      <c r="E17" s="3">
        <v>2500</v>
      </c>
      <c r="F17">
        <v>2013</v>
      </c>
      <c r="G17" t="s">
        <v>175</v>
      </c>
    </row>
    <row r="18" spans="1:7" hidden="1">
      <c r="A18">
        <v>990</v>
      </c>
      <c r="B18" t="str">
        <f t="shared" si="0"/>
        <v>Dodge Jones Foundation_American Council on Science and Health20125000</v>
      </c>
      <c r="C18" t="s">
        <v>20</v>
      </c>
      <c r="D18" t="s">
        <v>150</v>
      </c>
      <c r="E18" s="3">
        <v>5000</v>
      </c>
      <c r="F18">
        <v>2012</v>
      </c>
      <c r="G18" t="s">
        <v>175</v>
      </c>
    </row>
    <row r="19" spans="1:7" hidden="1">
      <c r="A19">
        <v>990</v>
      </c>
      <c r="B19" t="str">
        <f t="shared" si="0"/>
        <v>Dodge Jones Foundation_American Council on Science and Health20115000</v>
      </c>
      <c r="C19" t="s">
        <v>20</v>
      </c>
      <c r="D19" t="s">
        <v>150</v>
      </c>
      <c r="E19" s="3">
        <v>5000</v>
      </c>
      <c r="F19">
        <v>2011</v>
      </c>
      <c r="G19" t="s">
        <v>175</v>
      </c>
    </row>
    <row r="20" spans="1:7" hidden="1">
      <c r="A20">
        <v>990</v>
      </c>
      <c r="B20" t="str">
        <f t="shared" si="0"/>
        <v>Dodge Jones Foundation_American Council on Science and Health20105000</v>
      </c>
      <c r="C20" t="s">
        <v>20</v>
      </c>
      <c r="D20" t="s">
        <v>150</v>
      </c>
      <c r="E20" s="3">
        <v>5000</v>
      </c>
      <c r="F20">
        <v>2010</v>
      </c>
      <c r="G20" t="s">
        <v>175</v>
      </c>
    </row>
    <row r="21" spans="1:7" hidden="1">
      <c r="A21">
        <v>990</v>
      </c>
      <c r="B21" t="str">
        <f t="shared" si="0"/>
        <v>Dodge Jones Foundation_American Council on Science and Health20094000</v>
      </c>
      <c r="C21" t="s">
        <v>20</v>
      </c>
      <c r="D21" t="s">
        <v>150</v>
      </c>
      <c r="E21" s="3">
        <v>4000</v>
      </c>
      <c r="F21">
        <v>2009</v>
      </c>
      <c r="G21" t="s">
        <v>175</v>
      </c>
    </row>
    <row r="22" spans="1:7" hidden="1">
      <c r="A22">
        <v>990</v>
      </c>
      <c r="B22" t="str">
        <f t="shared" si="0"/>
        <v>Dodge Jones Foundation_American Council on Science and Health20083000</v>
      </c>
      <c r="C22" t="s">
        <v>20</v>
      </c>
      <c r="D22" t="s">
        <v>150</v>
      </c>
      <c r="E22" s="3">
        <v>3000</v>
      </c>
      <c r="F22">
        <v>2008</v>
      </c>
      <c r="G22" t="s">
        <v>175</v>
      </c>
    </row>
    <row r="23" spans="1:7" hidden="1">
      <c r="A23">
        <v>990</v>
      </c>
      <c r="B23" t="str">
        <f t="shared" si="0"/>
        <v>Dodge Jones Foundation_American Council on Science and Health20073000</v>
      </c>
      <c r="C23" t="s">
        <v>20</v>
      </c>
      <c r="D23" t="s">
        <v>150</v>
      </c>
      <c r="E23" s="3">
        <v>3000</v>
      </c>
      <c r="F23">
        <v>2007</v>
      </c>
      <c r="G23" t="s">
        <v>175</v>
      </c>
    </row>
    <row r="24" spans="1:7" hidden="1">
      <c r="A24">
        <v>990</v>
      </c>
      <c r="B24" t="str">
        <f t="shared" si="0"/>
        <v>Dodge Jones Foundation_American Council on Science and Health20062500</v>
      </c>
      <c r="C24" t="s">
        <v>20</v>
      </c>
      <c r="D24" t="s">
        <v>150</v>
      </c>
      <c r="E24" s="3">
        <v>2500</v>
      </c>
      <c r="F24">
        <v>2006</v>
      </c>
      <c r="G24" t="s">
        <v>175</v>
      </c>
    </row>
    <row r="25" spans="1:7" hidden="1">
      <c r="A25">
        <v>990</v>
      </c>
      <c r="B25" t="str">
        <f t="shared" si="0"/>
        <v>Dodge Jones Foundation_American Council on Science and Health20052500</v>
      </c>
      <c r="C25" t="s">
        <v>20</v>
      </c>
      <c r="D25" t="s">
        <v>150</v>
      </c>
      <c r="E25" s="3">
        <v>2500</v>
      </c>
      <c r="F25">
        <v>2005</v>
      </c>
      <c r="G25" t="s">
        <v>175</v>
      </c>
    </row>
    <row r="26" spans="1:7" hidden="1">
      <c r="A26">
        <v>990</v>
      </c>
      <c r="B26" t="str">
        <f t="shared" si="0"/>
        <v>Dodge Jones Foundation_American Council on Science and Health20047500</v>
      </c>
      <c r="C26" t="s">
        <v>20</v>
      </c>
      <c r="D26" t="s">
        <v>150</v>
      </c>
      <c r="E26" s="3">
        <v>7500</v>
      </c>
      <c r="F26">
        <v>2004</v>
      </c>
      <c r="G26" t="s">
        <v>175</v>
      </c>
    </row>
    <row r="27" spans="1:7" hidden="1">
      <c r="A27">
        <v>990</v>
      </c>
      <c r="B27" t="str">
        <f t="shared" si="0"/>
        <v>Dodge Jones Foundation_American Council on Science and Health200310000</v>
      </c>
      <c r="C27" t="s">
        <v>20</v>
      </c>
      <c r="D27" t="s">
        <v>150</v>
      </c>
      <c r="E27" s="3">
        <v>10000</v>
      </c>
      <c r="F27">
        <v>2003</v>
      </c>
      <c r="G27" t="s">
        <v>175</v>
      </c>
    </row>
    <row r="28" spans="1:7" hidden="1">
      <c r="A28">
        <v>990</v>
      </c>
      <c r="B28" t="str">
        <f t="shared" si="0"/>
        <v>Dodge Jones Foundation_American Council on Science and Health20021500</v>
      </c>
      <c r="C28" t="s">
        <v>20</v>
      </c>
      <c r="D28" t="s">
        <v>150</v>
      </c>
      <c r="E28" s="3">
        <v>1500</v>
      </c>
      <c r="F28">
        <v>2002</v>
      </c>
      <c r="G28" t="s">
        <v>175</v>
      </c>
    </row>
    <row r="29" spans="1:7" hidden="1">
      <c r="A29">
        <v>990</v>
      </c>
      <c r="B29" t="str">
        <f t="shared" si="0"/>
        <v>Dodge Jones Foundation_American Council on Science and Health20011000</v>
      </c>
      <c r="C29" t="s">
        <v>20</v>
      </c>
      <c r="D29" t="s">
        <v>150</v>
      </c>
      <c r="E29" s="3">
        <v>1000</v>
      </c>
      <c r="F29">
        <v>2001</v>
      </c>
      <c r="G29" t="s">
        <v>175</v>
      </c>
    </row>
    <row r="30" spans="1:7" hidden="1">
      <c r="A30">
        <v>990</v>
      </c>
      <c r="B30" t="str">
        <f t="shared" si="0"/>
        <v>Dodge Jones Foundation_American Council on Science and Health200110000</v>
      </c>
      <c r="C30" t="s">
        <v>20</v>
      </c>
      <c r="D30" t="s">
        <v>150</v>
      </c>
      <c r="E30" s="3">
        <v>10000</v>
      </c>
      <c r="F30">
        <v>2001</v>
      </c>
      <c r="G30" t="s">
        <v>175</v>
      </c>
    </row>
    <row r="31" spans="1:7" hidden="1">
      <c r="A31" t="s">
        <v>148</v>
      </c>
      <c r="B31" t="str">
        <f t="shared" si="0"/>
        <v>Donors Capital Fund_American Council on Science and Health201121000</v>
      </c>
      <c r="C31" t="s">
        <v>22</v>
      </c>
      <c r="D31" t="s">
        <v>150</v>
      </c>
      <c r="E31" s="3">
        <v>21000</v>
      </c>
      <c r="F31">
        <v>2011</v>
      </c>
    </row>
    <row r="32" spans="1:7" hidden="1">
      <c r="A32" t="s">
        <v>148</v>
      </c>
      <c r="B32" t="str">
        <f t="shared" si="0"/>
        <v>Donors Capital Fund_American Council on Science and Health201016000</v>
      </c>
      <c r="C32" t="s">
        <v>22</v>
      </c>
      <c r="D32" t="s">
        <v>150</v>
      </c>
      <c r="E32" s="3">
        <v>16000</v>
      </c>
      <c r="F32">
        <v>2010</v>
      </c>
    </row>
    <row r="33" spans="1:7" hidden="1">
      <c r="A33" t="s">
        <v>148</v>
      </c>
      <c r="B33" t="str">
        <f t="shared" si="0"/>
        <v>Donors Capital Fund_American Council on Science and Health20097500</v>
      </c>
      <c r="C33" t="s">
        <v>22</v>
      </c>
      <c r="D33" t="s">
        <v>150</v>
      </c>
      <c r="E33" s="3">
        <v>7500</v>
      </c>
      <c r="F33">
        <v>2009</v>
      </c>
    </row>
    <row r="34" spans="1:7" hidden="1">
      <c r="A34" t="s">
        <v>148</v>
      </c>
      <c r="B34" t="str">
        <f t="shared" ref="B34:B65" si="1">C34&amp;"_"&amp;D34&amp;F34&amp;E34</f>
        <v>Donors Capital Fund_American Council on Science and Health200845000</v>
      </c>
      <c r="C34" t="s">
        <v>22</v>
      </c>
      <c r="D34" t="s">
        <v>150</v>
      </c>
      <c r="E34" s="3">
        <v>45000</v>
      </c>
      <c r="F34">
        <v>2008</v>
      </c>
    </row>
    <row r="35" spans="1:7">
      <c r="A35" s="10">
        <v>990</v>
      </c>
      <c r="B35" s="10" t="str">
        <f t="shared" si="1"/>
        <v>DonorsTrust_American Council on Science and Health20175000</v>
      </c>
      <c r="C35" s="10" t="s">
        <v>24</v>
      </c>
      <c r="D35" s="10" t="s">
        <v>150</v>
      </c>
      <c r="E35" s="11">
        <v>5000</v>
      </c>
      <c r="F35" s="10">
        <v>2017</v>
      </c>
      <c r="G35" s="10" t="s">
        <v>175</v>
      </c>
    </row>
    <row r="36" spans="1:7">
      <c r="A36" s="10">
        <v>990</v>
      </c>
      <c r="B36" s="10" t="str">
        <f t="shared" si="1"/>
        <v>DonorsTrust_American Council on Science and Health201610000</v>
      </c>
      <c r="C36" s="10" t="s">
        <v>24</v>
      </c>
      <c r="D36" s="10" t="s">
        <v>150</v>
      </c>
      <c r="E36" s="11">
        <v>10000</v>
      </c>
      <c r="F36" s="10">
        <v>2016</v>
      </c>
      <c r="G36" s="10" t="s">
        <v>175</v>
      </c>
    </row>
    <row r="37" spans="1:7">
      <c r="A37" s="10" t="s">
        <v>179</v>
      </c>
      <c r="B37" s="10" t="str">
        <f t="shared" si="1"/>
        <v>DonorsTrust_American Council on Science and Health20145000</v>
      </c>
      <c r="C37" s="10" t="s">
        <v>24</v>
      </c>
      <c r="D37" s="10" t="s">
        <v>150</v>
      </c>
      <c r="E37" s="11">
        <v>5000</v>
      </c>
      <c r="F37" s="10">
        <v>2014</v>
      </c>
      <c r="G37" s="10"/>
    </row>
    <row r="38" spans="1:7">
      <c r="A38" s="10" t="s">
        <v>179</v>
      </c>
      <c r="B38" s="10" t="str">
        <f t="shared" si="1"/>
        <v>DonorsTrust_American Council on Science and Health20142000</v>
      </c>
      <c r="C38" s="10" t="s">
        <v>24</v>
      </c>
      <c r="D38" s="10" t="s">
        <v>150</v>
      </c>
      <c r="E38" s="11">
        <v>2000</v>
      </c>
      <c r="F38" s="10">
        <v>2014</v>
      </c>
      <c r="G38" s="10"/>
    </row>
    <row r="39" spans="1:7">
      <c r="A39" s="10" t="s">
        <v>179</v>
      </c>
      <c r="B39" s="10" t="str">
        <f t="shared" si="1"/>
        <v>DonorsTrust_American Council on Science and Health20141000</v>
      </c>
      <c r="C39" s="10" t="s">
        <v>24</v>
      </c>
      <c r="D39" s="10" t="s">
        <v>150</v>
      </c>
      <c r="E39" s="11">
        <v>1000</v>
      </c>
      <c r="F39" s="10">
        <v>2014</v>
      </c>
      <c r="G39" s="10"/>
    </row>
    <row r="40" spans="1:7">
      <c r="A40" t="s">
        <v>148</v>
      </c>
      <c r="B40" t="str">
        <f t="shared" si="1"/>
        <v>DonorsTrust_American Council on Science and Health201310000</v>
      </c>
      <c r="C40" t="s">
        <v>24</v>
      </c>
      <c r="D40" t="s">
        <v>150</v>
      </c>
      <c r="E40" s="3">
        <v>10000</v>
      </c>
      <c r="F40">
        <v>2013</v>
      </c>
    </row>
    <row r="41" spans="1:7">
      <c r="A41" t="s">
        <v>148</v>
      </c>
      <c r="B41" t="str">
        <f t="shared" si="1"/>
        <v>DonorsTrust_American Council on Science and Health201199007</v>
      </c>
      <c r="C41" t="s">
        <v>24</v>
      </c>
      <c r="D41" t="s">
        <v>150</v>
      </c>
      <c r="E41" s="3">
        <v>99007</v>
      </c>
      <c r="F41">
        <v>2011</v>
      </c>
    </row>
    <row r="42" spans="1:7">
      <c r="A42" t="s">
        <v>148</v>
      </c>
      <c r="B42" t="str">
        <f t="shared" si="1"/>
        <v>DonorsTrust_American Council on Science and Health201099017</v>
      </c>
      <c r="C42" t="s">
        <v>24</v>
      </c>
      <c r="D42" t="s">
        <v>150</v>
      </c>
      <c r="E42" s="3">
        <v>99017</v>
      </c>
      <c r="F42">
        <v>2010</v>
      </c>
    </row>
    <row r="43" spans="1:7">
      <c r="A43" t="s">
        <v>148</v>
      </c>
      <c r="B43" t="str">
        <f t="shared" si="1"/>
        <v>DonorsTrust_American Council on Science and Health200910000</v>
      </c>
      <c r="C43" t="s">
        <v>24</v>
      </c>
      <c r="D43" t="s">
        <v>150</v>
      </c>
      <c r="E43" s="3">
        <v>10000</v>
      </c>
      <c r="F43">
        <v>2009</v>
      </c>
    </row>
    <row r="44" spans="1:7">
      <c r="A44" t="s">
        <v>148</v>
      </c>
      <c r="B44" t="str">
        <f t="shared" si="1"/>
        <v>DonorsTrust_American Council on Science and Health2009198000</v>
      </c>
      <c r="C44" t="s">
        <v>24</v>
      </c>
      <c r="D44" t="s">
        <v>150</v>
      </c>
      <c r="E44" s="3">
        <v>198000</v>
      </c>
      <c r="F44">
        <v>2009</v>
      </c>
    </row>
    <row r="45" spans="1:7">
      <c r="A45" t="s">
        <v>148</v>
      </c>
      <c r="B45" t="str">
        <f t="shared" si="1"/>
        <v>DonorsTrust_American Council on Science and Health2008116000</v>
      </c>
      <c r="C45" t="s">
        <v>24</v>
      </c>
      <c r="D45" t="s">
        <v>150</v>
      </c>
      <c r="E45" s="3">
        <v>116000</v>
      </c>
      <c r="F45">
        <v>2008</v>
      </c>
    </row>
    <row r="46" spans="1:7">
      <c r="A46" t="s">
        <v>148</v>
      </c>
      <c r="B46" t="str">
        <f t="shared" si="1"/>
        <v>DonorsTrust_American Council on Science and Health200612300</v>
      </c>
      <c r="C46" t="s">
        <v>24</v>
      </c>
      <c r="D46" t="s">
        <v>150</v>
      </c>
      <c r="E46" s="3">
        <v>12300</v>
      </c>
      <c r="F46">
        <v>2006</v>
      </c>
    </row>
    <row r="47" spans="1:7">
      <c r="A47" t="s">
        <v>148</v>
      </c>
      <c r="B47" t="str">
        <f t="shared" si="1"/>
        <v>DonorsTrust_American Council on Science and Health2005250</v>
      </c>
      <c r="C47" t="s">
        <v>24</v>
      </c>
      <c r="D47" t="s">
        <v>150</v>
      </c>
      <c r="E47" s="3">
        <v>250</v>
      </c>
      <c r="F47">
        <v>2005</v>
      </c>
    </row>
    <row r="48" spans="1:7" hidden="1">
      <c r="A48" t="s">
        <v>148</v>
      </c>
      <c r="B48" t="str">
        <f t="shared" si="1"/>
        <v>Earhart Foundation_American Council on Science and Health200930000</v>
      </c>
      <c r="C48" t="s">
        <v>26</v>
      </c>
      <c r="D48" t="s">
        <v>150</v>
      </c>
      <c r="E48" s="3">
        <v>30000</v>
      </c>
      <c r="F48">
        <v>2009</v>
      </c>
    </row>
    <row r="49" spans="1:7" hidden="1">
      <c r="A49" t="s">
        <v>148</v>
      </c>
      <c r="B49" t="str">
        <f t="shared" si="1"/>
        <v>Earhart Foundation_American Council on Science and Health200825000</v>
      </c>
      <c r="C49" t="s">
        <v>26</v>
      </c>
      <c r="D49" t="s">
        <v>150</v>
      </c>
      <c r="E49" s="3">
        <v>25000</v>
      </c>
      <c r="F49">
        <v>2008</v>
      </c>
    </row>
    <row r="50" spans="1:7" hidden="1">
      <c r="A50" t="s">
        <v>148</v>
      </c>
      <c r="B50" t="str">
        <f t="shared" si="1"/>
        <v>Earhart Foundation_American Council on Science and Health200725000</v>
      </c>
      <c r="C50" t="s">
        <v>26</v>
      </c>
      <c r="D50" t="s">
        <v>150</v>
      </c>
      <c r="E50" s="3">
        <v>25000</v>
      </c>
      <c r="F50">
        <v>2007</v>
      </c>
    </row>
    <row r="51" spans="1:7" hidden="1">
      <c r="A51" t="s">
        <v>148</v>
      </c>
      <c r="B51" t="str">
        <f t="shared" si="1"/>
        <v>Earhart Foundation_American Council on Science and Health200627000</v>
      </c>
      <c r="C51" t="s">
        <v>26</v>
      </c>
      <c r="D51" t="s">
        <v>150</v>
      </c>
      <c r="E51" s="3">
        <v>27000</v>
      </c>
      <c r="F51">
        <v>2006</v>
      </c>
    </row>
    <row r="52" spans="1:7" hidden="1">
      <c r="A52" t="s">
        <v>148</v>
      </c>
      <c r="B52" t="str">
        <f t="shared" si="1"/>
        <v>Earhart Foundation_American Council on Science and Health200630000</v>
      </c>
      <c r="C52" t="s">
        <v>26</v>
      </c>
      <c r="D52" t="s">
        <v>150</v>
      </c>
      <c r="E52" s="3">
        <v>30000</v>
      </c>
      <c r="F52">
        <v>2006</v>
      </c>
    </row>
    <row r="53" spans="1:7" hidden="1">
      <c r="A53" t="s">
        <v>148</v>
      </c>
      <c r="B53" t="str">
        <f t="shared" si="1"/>
        <v>Earhart Foundation_American Council on Science and Health200530000</v>
      </c>
      <c r="C53" t="s">
        <v>26</v>
      </c>
      <c r="D53" t="s">
        <v>150</v>
      </c>
      <c r="E53" s="3">
        <v>30000</v>
      </c>
      <c r="F53">
        <v>2005</v>
      </c>
    </row>
    <row r="54" spans="1:7" hidden="1">
      <c r="A54" t="s">
        <v>148</v>
      </c>
      <c r="B54" t="str">
        <f t="shared" si="1"/>
        <v>Earhart Foundation_American Council on Science and Health200330000</v>
      </c>
      <c r="C54" t="s">
        <v>26</v>
      </c>
      <c r="D54" t="s">
        <v>150</v>
      </c>
      <c r="E54" s="3">
        <v>30000</v>
      </c>
      <c r="F54">
        <v>2003</v>
      </c>
    </row>
    <row r="55" spans="1:7" hidden="1">
      <c r="A55" t="s">
        <v>148</v>
      </c>
      <c r="B55" t="str">
        <f t="shared" si="1"/>
        <v>Earhart Foundation_American Council on Science and Health200215000</v>
      </c>
      <c r="C55" t="s">
        <v>26</v>
      </c>
      <c r="D55" t="s">
        <v>150</v>
      </c>
      <c r="E55" s="3">
        <v>15000</v>
      </c>
      <c r="F55">
        <v>2002</v>
      </c>
    </row>
    <row r="56" spans="1:7" hidden="1">
      <c r="A56">
        <v>990</v>
      </c>
      <c r="B56" t="str">
        <f t="shared" si="1"/>
        <v>Eric Javits Family Foundation_American Council on Science and Health2012250</v>
      </c>
      <c r="C56" t="s">
        <v>180</v>
      </c>
      <c r="D56" t="s">
        <v>150</v>
      </c>
      <c r="E56" s="3">
        <v>250</v>
      </c>
      <c r="F56">
        <v>2012</v>
      </c>
      <c r="G56" t="s">
        <v>175</v>
      </c>
    </row>
    <row r="57" spans="1:7" hidden="1">
      <c r="A57">
        <v>990</v>
      </c>
      <c r="B57" t="str">
        <f t="shared" si="1"/>
        <v>Eric Javits Family Foundation_American Council on Science and Health2010250</v>
      </c>
      <c r="C57" t="s">
        <v>180</v>
      </c>
      <c r="D57" t="s">
        <v>150</v>
      </c>
      <c r="E57" s="3">
        <v>250</v>
      </c>
      <c r="F57">
        <v>2010</v>
      </c>
      <c r="G57" t="s">
        <v>175</v>
      </c>
    </row>
    <row r="58" spans="1:7" hidden="1">
      <c r="A58">
        <v>990</v>
      </c>
      <c r="B58" t="str">
        <f t="shared" si="1"/>
        <v>Eric Javits Family Foundation_American Council on Science and Health2009500</v>
      </c>
      <c r="C58" t="s">
        <v>180</v>
      </c>
      <c r="D58" t="s">
        <v>150</v>
      </c>
      <c r="E58" s="3">
        <v>500</v>
      </c>
      <c r="F58">
        <v>2009</v>
      </c>
      <c r="G58" t="s">
        <v>175</v>
      </c>
    </row>
    <row r="59" spans="1:7" hidden="1">
      <c r="A59">
        <v>990</v>
      </c>
      <c r="B59" t="str">
        <f t="shared" si="1"/>
        <v>Eric Javits Family Foundation_American Council on Science and Health2008500</v>
      </c>
      <c r="C59" t="s">
        <v>180</v>
      </c>
      <c r="D59" t="s">
        <v>150</v>
      </c>
      <c r="E59" s="3">
        <v>500</v>
      </c>
      <c r="F59">
        <v>2008</v>
      </c>
      <c r="G59" t="s">
        <v>175</v>
      </c>
    </row>
    <row r="60" spans="1:7" hidden="1">
      <c r="A60" t="s">
        <v>148</v>
      </c>
      <c r="B60" t="str">
        <f t="shared" si="1"/>
        <v>Exxon Mobil_American Council on Science and Health200815000</v>
      </c>
      <c r="C60" t="s">
        <v>137</v>
      </c>
      <c r="D60" t="s">
        <v>150</v>
      </c>
      <c r="E60" s="3">
        <v>15000</v>
      </c>
      <c r="F60">
        <v>2008</v>
      </c>
    </row>
    <row r="61" spans="1:7" hidden="1">
      <c r="A61" t="s">
        <v>148</v>
      </c>
      <c r="B61" t="str">
        <f t="shared" si="1"/>
        <v>Exxon Mobil_American Council on Science and Health200725000</v>
      </c>
      <c r="C61" t="s">
        <v>137</v>
      </c>
      <c r="D61" t="s">
        <v>150</v>
      </c>
      <c r="E61" s="3">
        <v>25000</v>
      </c>
      <c r="F61">
        <v>2007</v>
      </c>
    </row>
    <row r="62" spans="1:7" hidden="1">
      <c r="A62" t="s">
        <v>148</v>
      </c>
      <c r="B62" t="str">
        <f t="shared" si="1"/>
        <v>Exxon Mobil_American Council on Science and Health200525000</v>
      </c>
      <c r="C62" t="s">
        <v>137</v>
      </c>
      <c r="D62" t="s">
        <v>150</v>
      </c>
      <c r="E62" s="3">
        <v>25000</v>
      </c>
      <c r="F62">
        <v>2005</v>
      </c>
    </row>
    <row r="63" spans="1:7" hidden="1">
      <c r="A63" t="s">
        <v>148</v>
      </c>
      <c r="B63" t="str">
        <f t="shared" si="1"/>
        <v>Exxon Mobil_American Council on Science and Health200415000</v>
      </c>
      <c r="C63" t="s">
        <v>137</v>
      </c>
      <c r="D63" t="s">
        <v>150</v>
      </c>
      <c r="E63" s="3">
        <v>15000</v>
      </c>
      <c r="F63">
        <v>2004</v>
      </c>
    </row>
    <row r="64" spans="1:7" hidden="1">
      <c r="A64" t="s">
        <v>148</v>
      </c>
      <c r="B64" t="str">
        <f t="shared" si="1"/>
        <v>Exxon Mobil_American Council on Science and Health200325000</v>
      </c>
      <c r="C64" t="s">
        <v>137</v>
      </c>
      <c r="D64" t="s">
        <v>150</v>
      </c>
      <c r="E64" s="3">
        <v>25000</v>
      </c>
      <c r="F64">
        <v>2003</v>
      </c>
    </row>
    <row r="65" spans="1:7" hidden="1">
      <c r="A65" t="s">
        <v>148</v>
      </c>
      <c r="B65" t="str">
        <f t="shared" si="1"/>
        <v>Exxon Mobil_American Council on Science and Health200210000</v>
      </c>
      <c r="C65" t="s">
        <v>137</v>
      </c>
      <c r="D65" t="s">
        <v>150</v>
      </c>
      <c r="E65" s="3">
        <v>10000</v>
      </c>
      <c r="F65">
        <v>2002</v>
      </c>
    </row>
    <row r="66" spans="1:7" hidden="1">
      <c r="A66" t="s">
        <v>148</v>
      </c>
      <c r="B66" t="str">
        <f t="shared" ref="B66:B97" si="2">C66&amp;"_"&amp;D66&amp;F66&amp;E66</f>
        <v>Exxon Mobil_American Council on Science and Health200125000</v>
      </c>
      <c r="C66" t="s">
        <v>137</v>
      </c>
      <c r="D66" t="s">
        <v>150</v>
      </c>
      <c r="E66" s="3">
        <v>25000</v>
      </c>
      <c r="F66">
        <v>2001</v>
      </c>
    </row>
    <row r="67" spans="1:7" hidden="1">
      <c r="A67">
        <v>990</v>
      </c>
      <c r="B67" t="str">
        <f t="shared" si="2"/>
        <v>ExxonMobil Foundation_American Council on Science and Health200025000</v>
      </c>
      <c r="C67" t="s">
        <v>173</v>
      </c>
      <c r="D67" t="s">
        <v>150</v>
      </c>
      <c r="E67" s="3">
        <v>25000</v>
      </c>
      <c r="F67">
        <v>2000</v>
      </c>
      <c r="G67" t="s">
        <v>175</v>
      </c>
    </row>
    <row r="68" spans="1:7" hidden="1">
      <c r="A68">
        <v>990</v>
      </c>
      <c r="B68" t="str">
        <f t="shared" si="2"/>
        <v>ExxonMobil Foundation_American Council on Science and Health200125000</v>
      </c>
      <c r="C68" t="s">
        <v>173</v>
      </c>
      <c r="D68" t="s">
        <v>150</v>
      </c>
      <c r="E68" s="3">
        <v>25000</v>
      </c>
      <c r="F68">
        <v>2001</v>
      </c>
      <c r="G68" t="s">
        <v>175</v>
      </c>
    </row>
    <row r="69" spans="1:7" hidden="1">
      <c r="A69">
        <v>990</v>
      </c>
      <c r="B69" t="str">
        <f t="shared" si="2"/>
        <v>ExxonMobil Foundation_American Council on Science and Health201675000</v>
      </c>
      <c r="C69" t="s">
        <v>173</v>
      </c>
      <c r="D69" t="s">
        <v>150</v>
      </c>
      <c r="E69" s="3">
        <v>75000</v>
      </c>
      <c r="F69">
        <v>2016</v>
      </c>
      <c r="G69" t="s">
        <v>175</v>
      </c>
    </row>
    <row r="70" spans="1:7" hidden="1">
      <c r="A70">
        <v>990</v>
      </c>
      <c r="B70" t="str">
        <f t="shared" si="2"/>
        <v>ExxonMobil Foundation_American Council on Science and Health201475000</v>
      </c>
      <c r="C70" t="s">
        <v>173</v>
      </c>
      <c r="D70" t="s">
        <v>150</v>
      </c>
      <c r="E70" s="3">
        <v>75000</v>
      </c>
      <c r="F70">
        <v>2014</v>
      </c>
      <c r="G70" t="s">
        <v>175</v>
      </c>
    </row>
    <row r="71" spans="1:7" hidden="1">
      <c r="A71">
        <v>990</v>
      </c>
      <c r="B71" t="str">
        <f t="shared" si="2"/>
        <v>ExxonMobil Foundation_American Council on Science and Health201375000</v>
      </c>
      <c r="C71" t="s">
        <v>173</v>
      </c>
      <c r="D71" t="s">
        <v>150</v>
      </c>
      <c r="E71" s="3">
        <v>75000</v>
      </c>
      <c r="F71">
        <v>2013</v>
      </c>
      <c r="G71" t="s">
        <v>175</v>
      </c>
    </row>
    <row r="72" spans="1:7" hidden="1">
      <c r="A72">
        <v>990</v>
      </c>
      <c r="B72" t="str">
        <f t="shared" si="2"/>
        <v>ExxonMobil Foundation_American Council on Science and Health201275000</v>
      </c>
      <c r="C72" t="s">
        <v>173</v>
      </c>
      <c r="D72" t="s">
        <v>150</v>
      </c>
      <c r="E72" s="3">
        <v>75000</v>
      </c>
      <c r="F72">
        <v>2012</v>
      </c>
      <c r="G72" t="s">
        <v>175</v>
      </c>
    </row>
    <row r="73" spans="1:7" hidden="1">
      <c r="A73">
        <v>990</v>
      </c>
      <c r="B73" t="str">
        <f t="shared" si="2"/>
        <v>ExxonMobil Foundation_American Council on Science and Health200765000</v>
      </c>
      <c r="C73" t="s">
        <v>173</v>
      </c>
      <c r="D73" t="s">
        <v>150</v>
      </c>
      <c r="E73" s="3">
        <v>65000</v>
      </c>
      <c r="F73">
        <v>2007</v>
      </c>
      <c r="G73" t="s">
        <v>175</v>
      </c>
    </row>
    <row r="74" spans="1:7" hidden="1">
      <c r="A74">
        <v>990</v>
      </c>
      <c r="B74" t="str">
        <f t="shared" si="2"/>
        <v>ExxonMobil Foundation_American Council on Science and Health2006100000</v>
      </c>
      <c r="C74" t="s">
        <v>173</v>
      </c>
      <c r="D74" t="s">
        <v>150</v>
      </c>
      <c r="E74" s="3">
        <v>100000</v>
      </c>
      <c r="F74">
        <v>2006</v>
      </c>
      <c r="G74" t="s">
        <v>175</v>
      </c>
    </row>
    <row r="75" spans="1:7" hidden="1">
      <c r="A75">
        <v>990</v>
      </c>
      <c r="B75" t="str">
        <f t="shared" si="2"/>
        <v>ExxonMobil Foundation_American Council on Science and Health200550000</v>
      </c>
      <c r="C75" t="s">
        <v>173</v>
      </c>
      <c r="D75" t="s">
        <v>150</v>
      </c>
      <c r="E75" s="3">
        <v>50000</v>
      </c>
      <c r="F75">
        <v>2005</v>
      </c>
      <c r="G75" t="s">
        <v>175</v>
      </c>
    </row>
    <row r="76" spans="1:7" hidden="1">
      <c r="A76">
        <v>990</v>
      </c>
      <c r="B76" t="str">
        <f t="shared" si="2"/>
        <v>ExxonMobil Foundation_American Council on Science and Health200525000</v>
      </c>
      <c r="C76" t="s">
        <v>173</v>
      </c>
      <c r="D76" t="s">
        <v>150</v>
      </c>
      <c r="E76" s="3">
        <v>25000</v>
      </c>
      <c r="F76">
        <v>2005</v>
      </c>
      <c r="G76" t="s">
        <v>175</v>
      </c>
    </row>
    <row r="77" spans="1:7" hidden="1">
      <c r="A77">
        <v>990</v>
      </c>
      <c r="B77" t="str">
        <f t="shared" si="2"/>
        <v>ExxonMobil Foundation_American Council on Science and Health200425000</v>
      </c>
      <c r="C77" t="s">
        <v>173</v>
      </c>
      <c r="D77" t="s">
        <v>150</v>
      </c>
      <c r="E77" s="3">
        <v>25000</v>
      </c>
      <c r="F77">
        <v>2004</v>
      </c>
      <c r="G77" t="s">
        <v>175</v>
      </c>
    </row>
    <row r="78" spans="1:7" hidden="1">
      <c r="A78">
        <v>990</v>
      </c>
      <c r="B78" t="str">
        <f t="shared" si="2"/>
        <v>ExxonMobil Foundation_American Council on Science and Health200450000</v>
      </c>
      <c r="C78" t="s">
        <v>173</v>
      </c>
      <c r="D78" t="s">
        <v>150</v>
      </c>
      <c r="E78" s="3">
        <v>50000</v>
      </c>
      <c r="F78">
        <v>2004</v>
      </c>
      <c r="G78" t="s">
        <v>175</v>
      </c>
    </row>
    <row r="79" spans="1:7" hidden="1">
      <c r="A79">
        <v>990</v>
      </c>
      <c r="B79" t="str">
        <f t="shared" si="2"/>
        <v>F.M. Kirby Foundation_American Council on Science and Health201630000</v>
      </c>
      <c r="C79" t="s">
        <v>133</v>
      </c>
      <c r="D79" t="s">
        <v>150</v>
      </c>
      <c r="E79" s="3">
        <v>30000</v>
      </c>
      <c r="F79">
        <v>2016</v>
      </c>
      <c r="G79" t="s">
        <v>175</v>
      </c>
    </row>
    <row r="80" spans="1:7" hidden="1">
      <c r="A80">
        <v>990</v>
      </c>
      <c r="B80" t="str">
        <f t="shared" si="2"/>
        <v>F.M. Kirby Foundation_American Council on Science and Health201535000</v>
      </c>
      <c r="C80" t="s">
        <v>133</v>
      </c>
      <c r="D80" t="s">
        <v>150</v>
      </c>
      <c r="E80" s="3">
        <v>35000</v>
      </c>
      <c r="F80">
        <v>2015</v>
      </c>
      <c r="G80" t="s">
        <v>175</v>
      </c>
    </row>
    <row r="81" spans="1:7" hidden="1">
      <c r="A81">
        <v>990</v>
      </c>
      <c r="B81" t="str">
        <f t="shared" si="2"/>
        <v>F.M. Kirby Foundation_American Council on Science and Health201435000</v>
      </c>
      <c r="C81" t="s">
        <v>133</v>
      </c>
      <c r="D81" t="s">
        <v>150</v>
      </c>
      <c r="E81" s="3">
        <v>35000</v>
      </c>
      <c r="F81">
        <v>2014</v>
      </c>
      <c r="G81" t="s">
        <v>175</v>
      </c>
    </row>
    <row r="82" spans="1:7" hidden="1">
      <c r="A82">
        <v>990</v>
      </c>
      <c r="B82" t="str">
        <f t="shared" si="2"/>
        <v>F.M. Kirby Foundation_American Council on Science and Health201340000</v>
      </c>
      <c r="C82" t="s">
        <v>133</v>
      </c>
      <c r="D82" t="s">
        <v>150</v>
      </c>
      <c r="E82" s="3">
        <v>40000</v>
      </c>
      <c r="F82">
        <v>2013</v>
      </c>
      <c r="G82" t="s">
        <v>175</v>
      </c>
    </row>
    <row r="83" spans="1:7" hidden="1">
      <c r="A83" t="s">
        <v>148</v>
      </c>
      <c r="B83" t="str">
        <f t="shared" si="2"/>
        <v>F.M. Kirby Foundation_American Council on Science and Health201245000</v>
      </c>
      <c r="C83" t="s">
        <v>133</v>
      </c>
      <c r="D83" t="s">
        <v>150</v>
      </c>
      <c r="E83" s="3">
        <v>45000</v>
      </c>
      <c r="F83">
        <v>2012</v>
      </c>
    </row>
    <row r="84" spans="1:7" hidden="1">
      <c r="A84" t="s">
        <v>148</v>
      </c>
      <c r="B84" t="str">
        <f t="shared" si="2"/>
        <v>F.M. Kirby Foundation_American Council on Science and Health201145000</v>
      </c>
      <c r="C84" t="s">
        <v>133</v>
      </c>
      <c r="D84" t="s">
        <v>150</v>
      </c>
      <c r="E84" s="3">
        <v>45000</v>
      </c>
      <c r="F84">
        <v>2011</v>
      </c>
    </row>
    <row r="85" spans="1:7" hidden="1">
      <c r="A85" t="s">
        <v>148</v>
      </c>
      <c r="B85" t="str">
        <f t="shared" si="2"/>
        <v>F.M. Kirby Foundation_American Council on Science and Health201040000</v>
      </c>
      <c r="C85" t="s">
        <v>133</v>
      </c>
      <c r="D85" t="s">
        <v>150</v>
      </c>
      <c r="E85" s="3">
        <v>40000</v>
      </c>
      <c r="F85">
        <v>2010</v>
      </c>
    </row>
    <row r="86" spans="1:7" hidden="1">
      <c r="A86" t="s">
        <v>148</v>
      </c>
      <c r="B86" t="str">
        <f t="shared" si="2"/>
        <v>F.M. Kirby Foundation_American Council on Science and Health200940000</v>
      </c>
      <c r="C86" t="s">
        <v>133</v>
      </c>
      <c r="D86" t="s">
        <v>150</v>
      </c>
      <c r="E86" s="3">
        <v>40000</v>
      </c>
      <c r="F86">
        <v>2009</v>
      </c>
    </row>
    <row r="87" spans="1:7" hidden="1">
      <c r="A87" t="s">
        <v>148</v>
      </c>
      <c r="B87" t="str">
        <f t="shared" si="2"/>
        <v>F.M. Kirby Foundation_American Council on Science and Health200840000</v>
      </c>
      <c r="C87" t="s">
        <v>133</v>
      </c>
      <c r="D87" t="s">
        <v>150</v>
      </c>
      <c r="E87" s="3">
        <v>40000</v>
      </c>
      <c r="F87">
        <v>2008</v>
      </c>
    </row>
    <row r="88" spans="1:7" hidden="1">
      <c r="A88" t="s">
        <v>148</v>
      </c>
      <c r="B88" t="str">
        <f t="shared" si="2"/>
        <v>F.M. Kirby Foundation_American Council on Science and Health200740000</v>
      </c>
      <c r="C88" t="s">
        <v>133</v>
      </c>
      <c r="D88" t="s">
        <v>150</v>
      </c>
      <c r="E88" s="3">
        <v>40000</v>
      </c>
      <c r="F88">
        <v>2007</v>
      </c>
    </row>
    <row r="89" spans="1:7" hidden="1">
      <c r="A89" t="s">
        <v>148</v>
      </c>
      <c r="B89" t="str">
        <f t="shared" si="2"/>
        <v>F.M. Kirby Foundation_American Council on Science and Health200635000</v>
      </c>
      <c r="C89" t="s">
        <v>133</v>
      </c>
      <c r="D89" t="s">
        <v>150</v>
      </c>
      <c r="E89" s="3">
        <v>35000</v>
      </c>
      <c r="F89">
        <v>2006</v>
      </c>
    </row>
    <row r="90" spans="1:7" hidden="1">
      <c r="A90" t="s">
        <v>148</v>
      </c>
      <c r="B90" t="str">
        <f t="shared" si="2"/>
        <v>F.M. Kirby Foundation_American Council on Science and Health200535000</v>
      </c>
      <c r="C90" t="s">
        <v>133</v>
      </c>
      <c r="D90" t="s">
        <v>150</v>
      </c>
      <c r="E90" s="3">
        <v>35000</v>
      </c>
      <c r="F90">
        <v>2005</v>
      </c>
    </row>
    <row r="91" spans="1:7" hidden="1">
      <c r="A91" t="s">
        <v>148</v>
      </c>
      <c r="B91" t="str">
        <f t="shared" si="2"/>
        <v>F.M. Kirby Foundation_American Council on Science and Health200435000</v>
      </c>
      <c r="C91" t="s">
        <v>133</v>
      </c>
      <c r="D91" t="s">
        <v>150</v>
      </c>
      <c r="E91" s="3">
        <v>35000</v>
      </c>
      <c r="F91">
        <v>2004</v>
      </c>
    </row>
    <row r="92" spans="1:7" hidden="1">
      <c r="A92" t="s">
        <v>148</v>
      </c>
      <c r="B92" t="str">
        <f t="shared" si="2"/>
        <v>F.M. Kirby Foundation_American Council on Science and Health200325000</v>
      </c>
      <c r="C92" t="s">
        <v>133</v>
      </c>
      <c r="D92" t="s">
        <v>150</v>
      </c>
      <c r="E92" s="3">
        <v>25000</v>
      </c>
      <c r="F92">
        <v>2003</v>
      </c>
    </row>
    <row r="93" spans="1:7" hidden="1">
      <c r="A93" t="s">
        <v>148</v>
      </c>
      <c r="B93" t="str">
        <f t="shared" si="2"/>
        <v>F.M. Kirby Foundation_American Council on Science and Health200272000</v>
      </c>
      <c r="C93" t="s">
        <v>133</v>
      </c>
      <c r="D93" t="s">
        <v>150</v>
      </c>
      <c r="E93" s="3">
        <v>72000</v>
      </c>
      <c r="F93">
        <v>2002</v>
      </c>
    </row>
    <row r="94" spans="1:7" hidden="1">
      <c r="A94" t="s">
        <v>148</v>
      </c>
      <c r="B94" t="str">
        <f t="shared" si="2"/>
        <v>F.M. Kirby Foundation_American Council on Science and Health200115000</v>
      </c>
      <c r="C94" t="s">
        <v>133</v>
      </c>
      <c r="D94" t="s">
        <v>150</v>
      </c>
      <c r="E94" s="3">
        <v>15000</v>
      </c>
      <c r="F94">
        <v>2001</v>
      </c>
    </row>
    <row r="95" spans="1:7" hidden="1">
      <c r="A95" t="s">
        <v>148</v>
      </c>
      <c r="B95" t="str">
        <f t="shared" si="2"/>
        <v>F.M. Kirby Foundation_American Council on Science and Health200025000</v>
      </c>
      <c r="C95" t="s">
        <v>133</v>
      </c>
      <c r="D95" t="s">
        <v>150</v>
      </c>
      <c r="E95" s="3">
        <v>25000</v>
      </c>
      <c r="F95">
        <v>2000</v>
      </c>
    </row>
    <row r="96" spans="1:7" hidden="1">
      <c r="A96" t="s">
        <v>148</v>
      </c>
      <c r="B96" t="str">
        <f t="shared" si="2"/>
        <v>F.M. Kirby Foundation_American Council on Science and Health199920000</v>
      </c>
      <c r="C96" t="s">
        <v>133</v>
      </c>
      <c r="D96" t="s">
        <v>150</v>
      </c>
      <c r="E96" s="3">
        <v>20000</v>
      </c>
      <c r="F96">
        <v>1999</v>
      </c>
    </row>
    <row r="97" spans="1:6" hidden="1">
      <c r="A97" t="s">
        <v>148</v>
      </c>
      <c r="B97" t="str">
        <f t="shared" si="2"/>
        <v>F.M. Kirby Foundation_American Council on Science and Health199820000</v>
      </c>
      <c r="C97" t="s">
        <v>133</v>
      </c>
      <c r="D97" t="s">
        <v>150</v>
      </c>
      <c r="E97" s="3">
        <v>20000</v>
      </c>
      <c r="F97">
        <v>1998</v>
      </c>
    </row>
    <row r="98" spans="1:6" hidden="1">
      <c r="A98" t="s">
        <v>148</v>
      </c>
      <c r="B98" t="str">
        <f t="shared" ref="B98:B129" si="3">C98&amp;"_"&amp;D98&amp;F98&amp;E98</f>
        <v>Gilder Foundation_American Council on Science and Health20055000</v>
      </c>
      <c r="C98" t="s">
        <v>37</v>
      </c>
      <c r="D98" t="s">
        <v>150</v>
      </c>
      <c r="E98" s="3">
        <v>5000</v>
      </c>
      <c r="F98">
        <v>2005</v>
      </c>
    </row>
    <row r="99" spans="1:6" hidden="1">
      <c r="A99" t="s">
        <v>148</v>
      </c>
      <c r="B99" t="str">
        <f t="shared" si="3"/>
        <v>JM Foundation_American Council on Science and Health199715000</v>
      </c>
      <c r="C99" t="s">
        <v>43</v>
      </c>
      <c r="D99" t="s">
        <v>150</v>
      </c>
      <c r="E99" s="3">
        <v>15000</v>
      </c>
      <c r="F99">
        <v>1997</v>
      </c>
    </row>
    <row r="100" spans="1:6" hidden="1">
      <c r="A100" t="s">
        <v>148</v>
      </c>
      <c r="B100" t="str">
        <f t="shared" si="3"/>
        <v>John M. Olin Foundation_American Council on Science and Health200450000</v>
      </c>
      <c r="C100" t="s">
        <v>139</v>
      </c>
      <c r="D100" t="s">
        <v>150</v>
      </c>
      <c r="E100" s="3">
        <v>50000</v>
      </c>
      <c r="F100">
        <v>2004</v>
      </c>
    </row>
    <row r="101" spans="1:6" hidden="1">
      <c r="A101" t="s">
        <v>148</v>
      </c>
      <c r="B101" t="str">
        <f t="shared" si="3"/>
        <v>John M. Olin Foundation_American Council on Science and Health200350000</v>
      </c>
      <c r="C101" t="s">
        <v>139</v>
      </c>
      <c r="D101" t="s">
        <v>150</v>
      </c>
      <c r="E101" s="3">
        <v>50000</v>
      </c>
      <c r="F101">
        <v>2003</v>
      </c>
    </row>
    <row r="102" spans="1:6" hidden="1">
      <c r="A102" t="s">
        <v>148</v>
      </c>
      <c r="B102" t="str">
        <f t="shared" si="3"/>
        <v>John M. Olin Foundation_American Council on Science and Health200275000</v>
      </c>
      <c r="C102" t="s">
        <v>139</v>
      </c>
      <c r="D102" t="s">
        <v>150</v>
      </c>
      <c r="E102" s="3">
        <v>75000</v>
      </c>
      <c r="F102">
        <v>2002</v>
      </c>
    </row>
    <row r="103" spans="1:6" hidden="1">
      <c r="A103" t="s">
        <v>148</v>
      </c>
      <c r="B103" t="str">
        <f t="shared" si="3"/>
        <v>John M. Olin Foundation_American Council on Science and Health200175000</v>
      </c>
      <c r="C103" t="s">
        <v>139</v>
      </c>
      <c r="D103" t="s">
        <v>150</v>
      </c>
      <c r="E103" s="3">
        <v>75000</v>
      </c>
      <c r="F103">
        <v>2001</v>
      </c>
    </row>
    <row r="104" spans="1:6" hidden="1">
      <c r="A104" t="s">
        <v>148</v>
      </c>
      <c r="B104" t="str">
        <f t="shared" si="3"/>
        <v>John M. Olin Foundation_American Council on Science and Health200075000</v>
      </c>
      <c r="C104" t="s">
        <v>139</v>
      </c>
      <c r="D104" t="s">
        <v>150</v>
      </c>
      <c r="E104" s="3">
        <v>75000</v>
      </c>
      <c r="F104">
        <v>2000</v>
      </c>
    </row>
    <row r="105" spans="1:6" hidden="1">
      <c r="A105" t="s">
        <v>148</v>
      </c>
      <c r="B105" t="str">
        <f t="shared" si="3"/>
        <v>John M. Olin Foundation_American Council on Science and Health199975000</v>
      </c>
      <c r="C105" t="s">
        <v>139</v>
      </c>
      <c r="D105" t="s">
        <v>150</v>
      </c>
      <c r="E105" s="3">
        <v>75000</v>
      </c>
      <c r="F105">
        <v>1999</v>
      </c>
    </row>
    <row r="106" spans="1:6" hidden="1">
      <c r="A106" t="s">
        <v>148</v>
      </c>
      <c r="B106" t="str">
        <f t="shared" si="3"/>
        <v>John M. Olin Foundation_American Council on Science and Health199875000</v>
      </c>
      <c r="C106" t="s">
        <v>139</v>
      </c>
      <c r="D106" t="s">
        <v>150</v>
      </c>
      <c r="E106" s="3">
        <v>75000</v>
      </c>
      <c r="F106">
        <v>1998</v>
      </c>
    </row>
    <row r="107" spans="1:6" hidden="1">
      <c r="A107" t="s">
        <v>148</v>
      </c>
      <c r="B107" t="str">
        <f t="shared" si="3"/>
        <v>John M. Olin Foundation_American Council on Science and Health199850000</v>
      </c>
      <c r="C107" t="s">
        <v>139</v>
      </c>
      <c r="D107" t="s">
        <v>150</v>
      </c>
      <c r="E107" s="3">
        <v>50000</v>
      </c>
      <c r="F107">
        <v>1998</v>
      </c>
    </row>
    <row r="108" spans="1:6" hidden="1">
      <c r="A108" t="s">
        <v>148</v>
      </c>
      <c r="B108" t="str">
        <f t="shared" si="3"/>
        <v>John M. Olin Foundation_American Council on Science and Health199750000</v>
      </c>
      <c r="C108" t="s">
        <v>139</v>
      </c>
      <c r="D108" t="s">
        <v>150</v>
      </c>
      <c r="E108" s="3">
        <v>50000</v>
      </c>
      <c r="F108">
        <v>1997</v>
      </c>
    </row>
    <row r="109" spans="1:6" hidden="1">
      <c r="A109" t="s">
        <v>148</v>
      </c>
      <c r="B109" t="str">
        <f t="shared" si="3"/>
        <v>John M. Olin Foundation_American Council on Science and Health199650000</v>
      </c>
      <c r="C109" t="s">
        <v>139</v>
      </c>
      <c r="D109" t="s">
        <v>150</v>
      </c>
      <c r="E109" s="3">
        <v>50000</v>
      </c>
      <c r="F109">
        <v>1996</v>
      </c>
    </row>
    <row r="110" spans="1:6" hidden="1">
      <c r="A110" t="s">
        <v>148</v>
      </c>
      <c r="B110" t="str">
        <f t="shared" si="3"/>
        <v>John M. Olin Foundation_American Council on Science and Health199550000</v>
      </c>
      <c r="C110" t="s">
        <v>139</v>
      </c>
      <c r="D110" t="s">
        <v>150</v>
      </c>
      <c r="E110" s="3">
        <v>50000</v>
      </c>
      <c r="F110">
        <v>1995</v>
      </c>
    </row>
    <row r="111" spans="1:6" hidden="1">
      <c r="A111" t="s">
        <v>148</v>
      </c>
      <c r="B111" t="str">
        <f t="shared" si="3"/>
        <v>John M. Olin Foundation_American Council on Science and Health199335000</v>
      </c>
      <c r="C111" t="s">
        <v>139</v>
      </c>
      <c r="D111" t="s">
        <v>150</v>
      </c>
      <c r="E111" s="3">
        <v>35000</v>
      </c>
      <c r="F111">
        <v>1993</v>
      </c>
    </row>
    <row r="112" spans="1:6" hidden="1">
      <c r="A112" t="s">
        <v>148</v>
      </c>
      <c r="B112" t="str">
        <f t="shared" si="3"/>
        <v>John M. Olin Foundation_American Council on Science and Health199235000</v>
      </c>
      <c r="C112" t="s">
        <v>139</v>
      </c>
      <c r="D112" t="s">
        <v>150</v>
      </c>
      <c r="E112" s="3">
        <v>35000</v>
      </c>
      <c r="F112">
        <v>1992</v>
      </c>
    </row>
    <row r="113" spans="1:7" hidden="1">
      <c r="A113" t="s">
        <v>148</v>
      </c>
      <c r="B113" t="str">
        <f t="shared" si="3"/>
        <v>John M. Olin Foundation_American Council on Science and Health199133000</v>
      </c>
      <c r="C113" t="s">
        <v>139</v>
      </c>
      <c r="D113" t="s">
        <v>150</v>
      </c>
      <c r="E113" s="3">
        <v>33000</v>
      </c>
      <c r="F113">
        <v>1991</v>
      </c>
    </row>
    <row r="114" spans="1:7" hidden="1">
      <c r="A114" t="s">
        <v>148</v>
      </c>
      <c r="B114" t="str">
        <f t="shared" si="3"/>
        <v>John M. Olin Foundation_American Council on Science and Health199030000</v>
      </c>
      <c r="C114" t="s">
        <v>139</v>
      </c>
      <c r="D114" t="s">
        <v>150</v>
      </c>
      <c r="E114" s="3">
        <v>30000</v>
      </c>
      <c r="F114">
        <v>1990</v>
      </c>
    </row>
    <row r="115" spans="1:7" hidden="1">
      <c r="A115" t="s">
        <v>148</v>
      </c>
      <c r="B115" t="str">
        <f t="shared" si="3"/>
        <v>John M. Olin Foundation_American Council on Science and Health198925000</v>
      </c>
      <c r="C115" t="s">
        <v>139</v>
      </c>
      <c r="D115" t="s">
        <v>150</v>
      </c>
      <c r="E115" s="3">
        <v>25000</v>
      </c>
      <c r="F115">
        <v>1989</v>
      </c>
    </row>
    <row r="116" spans="1:7" hidden="1">
      <c r="A116" t="s">
        <v>148</v>
      </c>
      <c r="B116" t="str">
        <f t="shared" si="3"/>
        <v>John M. Olin Foundation_American Council on Science and Health198732500</v>
      </c>
      <c r="C116" t="s">
        <v>139</v>
      </c>
      <c r="D116" t="s">
        <v>150</v>
      </c>
      <c r="E116" s="3">
        <v>32500</v>
      </c>
      <c r="F116">
        <v>1987</v>
      </c>
    </row>
    <row r="117" spans="1:7" hidden="1">
      <c r="A117" t="s">
        <v>148</v>
      </c>
      <c r="B117" t="str">
        <f t="shared" si="3"/>
        <v>John M. Olin Foundation_American Council on Science and Health198625000</v>
      </c>
      <c r="C117" t="s">
        <v>139</v>
      </c>
      <c r="D117" t="s">
        <v>150</v>
      </c>
      <c r="E117" s="3">
        <v>25000</v>
      </c>
      <c r="F117">
        <v>1986</v>
      </c>
    </row>
    <row r="118" spans="1:7" hidden="1">
      <c r="A118" t="s">
        <v>148</v>
      </c>
      <c r="B118" t="str">
        <f t="shared" si="3"/>
        <v>John M. Olin Foundation_American Council on Science and Health198525000</v>
      </c>
      <c r="C118" t="s">
        <v>139</v>
      </c>
      <c r="D118" t="s">
        <v>150</v>
      </c>
      <c r="E118" s="3">
        <v>25000</v>
      </c>
      <c r="F118">
        <v>1985</v>
      </c>
    </row>
    <row r="119" spans="1:7" hidden="1">
      <c r="A119">
        <v>990</v>
      </c>
      <c r="B119" t="str">
        <f t="shared" si="3"/>
        <v>John William Pope Foundation_American Council on Science and Health20071000</v>
      </c>
      <c r="C119" t="s">
        <v>174</v>
      </c>
      <c r="D119" t="s">
        <v>150</v>
      </c>
      <c r="E119" s="3">
        <v>1000</v>
      </c>
      <c r="F119">
        <v>2007</v>
      </c>
      <c r="G119" t="s">
        <v>175</v>
      </c>
    </row>
    <row r="120" spans="1:7" hidden="1">
      <c r="A120">
        <v>990</v>
      </c>
      <c r="B120" t="str">
        <f t="shared" si="3"/>
        <v>Kickapoo Springs Foundation_American Council on Science and Health20161500</v>
      </c>
      <c r="C120" t="s">
        <v>176</v>
      </c>
      <c r="D120" t="s">
        <v>150</v>
      </c>
      <c r="E120" s="3">
        <v>1500</v>
      </c>
      <c r="F120">
        <v>2016</v>
      </c>
      <c r="G120" t="s">
        <v>175</v>
      </c>
    </row>
    <row r="121" spans="1:7" hidden="1">
      <c r="A121">
        <v>990</v>
      </c>
      <c r="B121" t="str">
        <f t="shared" si="3"/>
        <v>Kickapoo Springs Foundation_American Council on Science and Health20152500</v>
      </c>
      <c r="C121" t="s">
        <v>176</v>
      </c>
      <c r="D121" t="s">
        <v>150</v>
      </c>
      <c r="E121" s="3">
        <v>2500</v>
      </c>
      <c r="F121">
        <v>2015</v>
      </c>
      <c r="G121" t="s">
        <v>175</v>
      </c>
    </row>
    <row r="122" spans="1:7" hidden="1">
      <c r="A122">
        <v>990</v>
      </c>
      <c r="B122" t="str">
        <f t="shared" si="3"/>
        <v>Kickapoo Springs Foundation_American Council on Science and Health20142500</v>
      </c>
      <c r="C122" t="s">
        <v>176</v>
      </c>
      <c r="D122" t="s">
        <v>150</v>
      </c>
      <c r="E122" s="3">
        <v>2500</v>
      </c>
      <c r="F122">
        <v>2014</v>
      </c>
      <c r="G122" t="s">
        <v>175</v>
      </c>
    </row>
    <row r="123" spans="1:7" hidden="1">
      <c r="A123">
        <v>990</v>
      </c>
      <c r="B123" t="str">
        <f t="shared" si="3"/>
        <v>Kickapoo Springs Foundation_American Council on Science and Health20132500</v>
      </c>
      <c r="C123" t="s">
        <v>176</v>
      </c>
      <c r="D123" t="s">
        <v>150</v>
      </c>
      <c r="E123" s="3">
        <v>2500</v>
      </c>
      <c r="F123">
        <v>2013</v>
      </c>
      <c r="G123" t="s">
        <v>175</v>
      </c>
    </row>
    <row r="124" spans="1:7" hidden="1">
      <c r="A124">
        <v>990</v>
      </c>
      <c r="B124" t="str">
        <f t="shared" si="3"/>
        <v>Kickapoo Springs Foundation_American Council on Science and Health20125000</v>
      </c>
      <c r="C124" t="s">
        <v>176</v>
      </c>
      <c r="D124" t="s">
        <v>150</v>
      </c>
      <c r="E124" s="3">
        <v>5000</v>
      </c>
      <c r="F124">
        <v>2012</v>
      </c>
      <c r="G124" t="s">
        <v>175</v>
      </c>
    </row>
    <row r="125" spans="1:7" hidden="1">
      <c r="A125">
        <v>990</v>
      </c>
      <c r="B125" t="str">
        <f t="shared" si="3"/>
        <v>Kickapoo Springs Foundation_American Council on Science and Health20115000</v>
      </c>
      <c r="C125" t="s">
        <v>176</v>
      </c>
      <c r="D125" t="s">
        <v>150</v>
      </c>
      <c r="E125" s="3">
        <v>5000</v>
      </c>
      <c r="F125">
        <v>2011</v>
      </c>
      <c r="G125" t="s">
        <v>175</v>
      </c>
    </row>
    <row r="126" spans="1:7" hidden="1">
      <c r="A126">
        <v>990</v>
      </c>
      <c r="B126" t="str">
        <f t="shared" si="3"/>
        <v>Kickapoo Springs Foundation_American Council on Science and Health20105000</v>
      </c>
      <c r="C126" t="s">
        <v>176</v>
      </c>
      <c r="D126" t="s">
        <v>150</v>
      </c>
      <c r="E126" s="3">
        <v>5000</v>
      </c>
      <c r="F126">
        <v>2010</v>
      </c>
      <c r="G126" t="s">
        <v>175</v>
      </c>
    </row>
    <row r="127" spans="1:7" hidden="1">
      <c r="A127">
        <v>990</v>
      </c>
      <c r="B127" t="str">
        <f t="shared" si="3"/>
        <v>Legett Foundation_American Council on Science and Health20171500</v>
      </c>
      <c r="C127" t="s">
        <v>177</v>
      </c>
      <c r="D127" t="s">
        <v>150</v>
      </c>
      <c r="E127" s="3">
        <v>1500</v>
      </c>
      <c r="F127">
        <v>2017</v>
      </c>
      <c r="G127" t="s">
        <v>175</v>
      </c>
    </row>
    <row r="128" spans="1:7" hidden="1">
      <c r="A128">
        <v>990</v>
      </c>
      <c r="B128" t="str">
        <f t="shared" si="3"/>
        <v>Legett Foundation_American Council on Science and Health20161500</v>
      </c>
      <c r="C128" t="s">
        <v>177</v>
      </c>
      <c r="D128" t="s">
        <v>150</v>
      </c>
      <c r="E128" s="3">
        <v>1500</v>
      </c>
      <c r="F128">
        <v>2016</v>
      </c>
      <c r="G128" t="s">
        <v>175</v>
      </c>
    </row>
    <row r="129" spans="1:7" hidden="1">
      <c r="A129">
        <v>990</v>
      </c>
      <c r="B129" t="str">
        <f t="shared" si="3"/>
        <v>Legett Foundation_American Council on Science and Health20152500</v>
      </c>
      <c r="C129" t="s">
        <v>177</v>
      </c>
      <c r="D129" t="s">
        <v>150</v>
      </c>
      <c r="E129" s="3">
        <v>2500</v>
      </c>
      <c r="F129">
        <v>2015</v>
      </c>
      <c r="G129" t="s">
        <v>175</v>
      </c>
    </row>
    <row r="130" spans="1:7" hidden="1">
      <c r="A130">
        <v>990</v>
      </c>
      <c r="B130" t="str">
        <f t="shared" ref="B130:B161" si="4">C130&amp;"_"&amp;D130&amp;F130&amp;E130</f>
        <v>Legett Foundation_American Council on Science and Health20142500</v>
      </c>
      <c r="C130" t="s">
        <v>177</v>
      </c>
      <c r="D130" t="s">
        <v>150</v>
      </c>
      <c r="E130" s="3">
        <v>2500</v>
      </c>
      <c r="F130">
        <v>2014</v>
      </c>
      <c r="G130" t="s">
        <v>175</v>
      </c>
    </row>
    <row r="131" spans="1:7" hidden="1">
      <c r="A131">
        <v>990</v>
      </c>
      <c r="B131" t="str">
        <f t="shared" si="4"/>
        <v>Legett Foundation_American Council on Science and Health20132500</v>
      </c>
      <c r="C131" t="s">
        <v>177</v>
      </c>
      <c r="D131" t="s">
        <v>150</v>
      </c>
      <c r="E131" s="3">
        <v>2500</v>
      </c>
      <c r="F131">
        <v>2013</v>
      </c>
      <c r="G131" t="s">
        <v>175</v>
      </c>
    </row>
    <row r="132" spans="1:7" hidden="1">
      <c r="A132">
        <v>990</v>
      </c>
      <c r="B132" t="str">
        <f t="shared" si="4"/>
        <v>Legett Foundation_American Council on Science and Health20125000</v>
      </c>
      <c r="C132" t="s">
        <v>177</v>
      </c>
      <c r="D132" t="s">
        <v>150</v>
      </c>
      <c r="E132" s="3">
        <v>5000</v>
      </c>
      <c r="F132">
        <v>2012</v>
      </c>
      <c r="G132" t="s">
        <v>175</v>
      </c>
    </row>
    <row r="133" spans="1:7" hidden="1">
      <c r="A133">
        <v>990</v>
      </c>
      <c r="B133" t="str">
        <f t="shared" si="4"/>
        <v>Legett Foundation_American Council on Science and Health20115000</v>
      </c>
      <c r="C133" t="s">
        <v>177</v>
      </c>
      <c r="D133" t="s">
        <v>150</v>
      </c>
      <c r="E133" s="3">
        <v>5000</v>
      </c>
      <c r="F133">
        <v>2011</v>
      </c>
      <c r="G133" t="s">
        <v>175</v>
      </c>
    </row>
    <row r="134" spans="1:7" hidden="1">
      <c r="A134">
        <v>990</v>
      </c>
      <c r="B134" t="str">
        <f t="shared" si="4"/>
        <v>Legett Foundation_American Council on Science and Health20105000</v>
      </c>
      <c r="C134" t="s">
        <v>177</v>
      </c>
      <c r="D134" t="s">
        <v>150</v>
      </c>
      <c r="E134" s="3">
        <v>5000</v>
      </c>
      <c r="F134">
        <v>2010</v>
      </c>
      <c r="G134" t="s">
        <v>175</v>
      </c>
    </row>
    <row r="135" spans="1:7" hidden="1">
      <c r="A135">
        <v>990</v>
      </c>
      <c r="B135" t="str">
        <f t="shared" si="4"/>
        <v>National Philanthropic Trust_American Council on Science and Health20061000</v>
      </c>
      <c r="C135" t="s">
        <v>181</v>
      </c>
      <c r="D135" t="s">
        <v>150</v>
      </c>
      <c r="E135" s="3">
        <v>1000</v>
      </c>
      <c r="F135">
        <v>2006</v>
      </c>
      <c r="G135" t="s">
        <v>175</v>
      </c>
    </row>
    <row r="136" spans="1:7" hidden="1">
      <c r="A136">
        <v>990</v>
      </c>
      <c r="B136" t="str">
        <f t="shared" si="4"/>
        <v>PhRMA_American Council on Science and Health201120000</v>
      </c>
      <c r="C136" t="s">
        <v>57</v>
      </c>
      <c r="D136" t="s">
        <v>150</v>
      </c>
      <c r="E136" s="3">
        <v>20000</v>
      </c>
      <c r="F136">
        <v>2011</v>
      </c>
      <c r="G136" t="s">
        <v>175</v>
      </c>
    </row>
    <row r="137" spans="1:7" hidden="1">
      <c r="A137" t="s">
        <v>148</v>
      </c>
      <c r="B137" t="str">
        <f t="shared" si="4"/>
        <v>PhRMA_American Council on Science and Health201030000</v>
      </c>
      <c r="C137" t="s">
        <v>57</v>
      </c>
      <c r="D137" t="s">
        <v>150</v>
      </c>
      <c r="E137" s="3">
        <v>30000</v>
      </c>
      <c r="F137">
        <v>2010</v>
      </c>
    </row>
    <row r="138" spans="1:7" hidden="1">
      <c r="A138" t="s">
        <v>148</v>
      </c>
      <c r="B138" t="str">
        <f t="shared" si="4"/>
        <v>PhRMA_American Council on Science and Health200920000</v>
      </c>
      <c r="C138" t="s">
        <v>57</v>
      </c>
      <c r="D138" t="s">
        <v>150</v>
      </c>
      <c r="E138" s="3">
        <v>20000</v>
      </c>
      <c r="F138">
        <v>2009</v>
      </c>
    </row>
    <row r="139" spans="1:7" hidden="1">
      <c r="A139" t="s">
        <v>148</v>
      </c>
      <c r="B139" t="str">
        <f t="shared" si="4"/>
        <v>PhRMA_American Council on Science and Health200830000</v>
      </c>
      <c r="C139" t="s">
        <v>57</v>
      </c>
      <c r="D139" t="s">
        <v>150</v>
      </c>
      <c r="E139" s="3">
        <v>30000</v>
      </c>
      <c r="F139">
        <v>2008</v>
      </c>
    </row>
    <row r="140" spans="1:7" hidden="1">
      <c r="A140" t="s">
        <v>182</v>
      </c>
      <c r="B140" t="str">
        <f t="shared" si="4"/>
        <v>Sarah Scaife Foundation_American Council on Science and Health201675000</v>
      </c>
      <c r="C140" t="s">
        <v>65</v>
      </c>
      <c r="D140" t="s">
        <v>150</v>
      </c>
      <c r="E140" s="3">
        <v>75000</v>
      </c>
      <c r="F140">
        <v>2016</v>
      </c>
      <c r="G140" t="s">
        <v>175</v>
      </c>
    </row>
    <row r="141" spans="1:7" hidden="1">
      <c r="A141" t="s">
        <v>148</v>
      </c>
      <c r="B141" t="str">
        <f t="shared" si="4"/>
        <v>Sarah Scaife Foundation_American Council on Science and Health199135000</v>
      </c>
      <c r="C141" t="s">
        <v>65</v>
      </c>
      <c r="D141" t="s">
        <v>150</v>
      </c>
      <c r="E141" s="3">
        <v>35000</v>
      </c>
      <c r="F141">
        <v>1991</v>
      </c>
    </row>
    <row r="142" spans="1:7" hidden="1">
      <c r="A142" t="s">
        <v>148</v>
      </c>
      <c r="B142" t="str">
        <f t="shared" si="4"/>
        <v>Sarah Scaife Foundation_American Council on Science and Health199035000</v>
      </c>
      <c r="C142" t="s">
        <v>65</v>
      </c>
      <c r="D142" t="s">
        <v>150</v>
      </c>
      <c r="E142" s="3">
        <v>35000</v>
      </c>
      <c r="F142">
        <v>1990</v>
      </c>
    </row>
    <row r="143" spans="1:7" hidden="1">
      <c r="A143" t="s">
        <v>148</v>
      </c>
      <c r="B143" t="str">
        <f t="shared" si="4"/>
        <v>Sarah Scaife Foundation_American Council on Science and Health198925000</v>
      </c>
      <c r="C143" t="s">
        <v>65</v>
      </c>
      <c r="D143" t="s">
        <v>150</v>
      </c>
      <c r="E143" s="3">
        <v>25000</v>
      </c>
      <c r="F143">
        <v>1989</v>
      </c>
    </row>
    <row r="144" spans="1:7" hidden="1">
      <c r="A144" t="s">
        <v>148</v>
      </c>
      <c r="B144" t="str">
        <f t="shared" si="4"/>
        <v>Sarah Scaife Foundation_American Council on Science and Health198825000</v>
      </c>
      <c r="C144" t="s">
        <v>65</v>
      </c>
      <c r="D144" t="s">
        <v>150</v>
      </c>
      <c r="E144" s="3">
        <v>25000</v>
      </c>
      <c r="F144">
        <v>1988</v>
      </c>
    </row>
    <row r="145" spans="1:8" hidden="1">
      <c r="A145" t="s">
        <v>148</v>
      </c>
      <c r="B145" t="str">
        <f t="shared" si="4"/>
        <v>Sarah Scaife Foundation_American Council on Science and Health198725000</v>
      </c>
      <c r="C145" t="s">
        <v>65</v>
      </c>
      <c r="D145" t="s">
        <v>150</v>
      </c>
      <c r="E145" s="3">
        <v>25000</v>
      </c>
      <c r="F145">
        <v>1987</v>
      </c>
    </row>
    <row r="146" spans="1:8" hidden="1">
      <c r="A146" t="s">
        <v>148</v>
      </c>
      <c r="B146" t="str">
        <f t="shared" si="4"/>
        <v>Sarah Scaife Foundation_American Council on Science and Health198625000</v>
      </c>
      <c r="C146" t="s">
        <v>65</v>
      </c>
      <c r="D146" t="s">
        <v>150</v>
      </c>
      <c r="E146" s="3">
        <v>25000</v>
      </c>
      <c r="F146">
        <v>1986</v>
      </c>
    </row>
    <row r="147" spans="1:8" hidden="1">
      <c r="A147" t="s">
        <v>148</v>
      </c>
      <c r="B147" t="str">
        <f t="shared" si="4"/>
        <v>Sarah Scaife Foundation_American Council on Science and Health198535000</v>
      </c>
      <c r="C147" t="s">
        <v>65</v>
      </c>
      <c r="D147" t="s">
        <v>150</v>
      </c>
      <c r="E147" s="3">
        <v>35000</v>
      </c>
      <c r="F147">
        <v>1985</v>
      </c>
    </row>
    <row r="148" spans="1:8" hidden="1">
      <c r="A148">
        <v>990</v>
      </c>
      <c r="B148" t="str">
        <f t="shared" si="4"/>
        <v>Schwab Charitable Fund_American Council on Science and Health200911250</v>
      </c>
      <c r="C148" t="s">
        <v>183</v>
      </c>
      <c r="D148" t="s">
        <v>150</v>
      </c>
      <c r="E148" s="3">
        <v>11250</v>
      </c>
      <c r="F148">
        <v>2009</v>
      </c>
      <c r="G148" t="s">
        <v>175</v>
      </c>
    </row>
    <row r="149" spans="1:8" hidden="1">
      <c r="A149">
        <v>990</v>
      </c>
      <c r="B149" t="str">
        <f t="shared" si="4"/>
        <v>Schwab Charitable Fund_American Council on Science and Health20081000</v>
      </c>
      <c r="C149" t="s">
        <v>183</v>
      </c>
      <c r="D149" t="s">
        <v>150</v>
      </c>
      <c r="E149" s="3">
        <v>1000</v>
      </c>
      <c r="F149">
        <v>2008</v>
      </c>
      <c r="G149" t="s">
        <v>175</v>
      </c>
      <c r="H149" t="s">
        <v>184</v>
      </c>
    </row>
    <row r="150" spans="1:8" hidden="1">
      <c r="A150">
        <v>990</v>
      </c>
      <c r="B150" t="str">
        <f t="shared" si="4"/>
        <v>Schwab Charitable Fund_American Council on Science and Health20081000</v>
      </c>
      <c r="C150" t="s">
        <v>183</v>
      </c>
      <c r="D150" t="s">
        <v>150</v>
      </c>
      <c r="E150" s="3">
        <v>1000</v>
      </c>
      <c r="F150">
        <v>2008</v>
      </c>
      <c r="G150" t="s">
        <v>175</v>
      </c>
      <c r="H150" t="s">
        <v>184</v>
      </c>
    </row>
    <row r="151" spans="1:8" hidden="1">
      <c r="A151">
        <v>990</v>
      </c>
      <c r="B151" t="str">
        <f t="shared" si="4"/>
        <v>Schwab Charitable Fund_American Council on Science and Health200715250</v>
      </c>
      <c r="C151" t="s">
        <v>183</v>
      </c>
      <c r="D151" t="s">
        <v>150</v>
      </c>
      <c r="E151" s="3">
        <v>15250</v>
      </c>
      <c r="F151">
        <v>2007</v>
      </c>
      <c r="G151" t="s">
        <v>175</v>
      </c>
      <c r="H151" t="s">
        <v>184</v>
      </c>
    </row>
    <row r="152" spans="1:8" hidden="1">
      <c r="A152">
        <v>990</v>
      </c>
      <c r="B152" t="str">
        <f t="shared" si="4"/>
        <v>Schwab Charitable Fund_American Council on Science and Health20061000</v>
      </c>
      <c r="C152" t="s">
        <v>183</v>
      </c>
      <c r="D152" t="s">
        <v>150</v>
      </c>
      <c r="E152" s="3">
        <v>1000</v>
      </c>
      <c r="F152">
        <v>2006</v>
      </c>
      <c r="G152" t="s">
        <v>175</v>
      </c>
      <c r="H152" t="s">
        <v>185</v>
      </c>
    </row>
    <row r="153" spans="1:8" hidden="1">
      <c r="A153">
        <v>990</v>
      </c>
      <c r="B153" t="str">
        <f t="shared" si="4"/>
        <v>Schwab Charitable Fund_American Council on Science and Health20061000</v>
      </c>
      <c r="C153" t="s">
        <v>183</v>
      </c>
      <c r="D153" t="s">
        <v>150</v>
      </c>
      <c r="E153" s="3">
        <v>1000</v>
      </c>
      <c r="F153">
        <v>2006</v>
      </c>
      <c r="G153" t="s">
        <v>175</v>
      </c>
      <c r="H153" t="s">
        <v>185</v>
      </c>
    </row>
    <row r="154" spans="1:8" hidden="1">
      <c r="A154">
        <v>990</v>
      </c>
      <c r="B154" t="str">
        <f t="shared" si="4"/>
        <v>Schwab Charitable Fund_American Council on Science and Health200615000</v>
      </c>
      <c r="C154" t="s">
        <v>183</v>
      </c>
      <c r="D154" t="s">
        <v>150</v>
      </c>
      <c r="E154" s="3">
        <v>15000</v>
      </c>
      <c r="F154">
        <v>2006</v>
      </c>
      <c r="G154" t="s">
        <v>175</v>
      </c>
      <c r="H154" t="s">
        <v>185</v>
      </c>
    </row>
    <row r="155" spans="1:8" hidden="1">
      <c r="A155" t="s">
        <v>148</v>
      </c>
      <c r="B155" t="str">
        <f t="shared" si="4"/>
        <v>Searle Freedom Trust_American Council on Science and Health2007100000</v>
      </c>
      <c r="C155" t="s">
        <v>67</v>
      </c>
      <c r="D155" t="s">
        <v>150</v>
      </c>
      <c r="E155" s="3">
        <v>100000</v>
      </c>
      <c r="F155">
        <v>2007</v>
      </c>
    </row>
    <row r="156" spans="1:8" hidden="1">
      <c r="A156">
        <v>990</v>
      </c>
      <c r="B156" t="str">
        <f t="shared" si="4"/>
        <v>Tepper Family Foundation_American Council on Science and Health2015300</v>
      </c>
      <c r="C156" t="s">
        <v>72</v>
      </c>
      <c r="D156" t="s">
        <v>150</v>
      </c>
      <c r="E156" s="3">
        <v>300</v>
      </c>
      <c r="F156">
        <v>2015</v>
      </c>
      <c r="G156" t="s">
        <v>175</v>
      </c>
    </row>
    <row r="157" spans="1:8" hidden="1">
      <c r="A157" t="s">
        <v>148</v>
      </c>
      <c r="B157" t="str">
        <f t="shared" si="4"/>
        <v>Tepper Family Foundation_American Council on Science and Health2013500</v>
      </c>
      <c r="C157" t="s">
        <v>72</v>
      </c>
      <c r="D157" t="s">
        <v>150</v>
      </c>
      <c r="E157" s="3">
        <v>500</v>
      </c>
      <c r="F157">
        <v>2013</v>
      </c>
    </row>
    <row r="158" spans="1:8" hidden="1">
      <c r="A158" t="s">
        <v>148</v>
      </c>
      <c r="B158" t="str">
        <f t="shared" si="4"/>
        <v>Tepper Family Foundation_American Council on Science and Health2010250</v>
      </c>
      <c r="C158" t="s">
        <v>72</v>
      </c>
      <c r="D158" t="s">
        <v>150</v>
      </c>
      <c r="E158" s="3">
        <v>250</v>
      </c>
      <c r="F158">
        <v>2010</v>
      </c>
    </row>
    <row r="159" spans="1:8" hidden="1">
      <c r="A159" t="s">
        <v>148</v>
      </c>
      <c r="B159" t="str">
        <f t="shared" si="4"/>
        <v>Tepper Family Foundation_American Council on Science and Health2009500</v>
      </c>
      <c r="C159" t="s">
        <v>72</v>
      </c>
      <c r="D159" t="s">
        <v>150</v>
      </c>
      <c r="E159" s="3">
        <v>500</v>
      </c>
      <c r="F159">
        <v>2009</v>
      </c>
    </row>
    <row r="160" spans="1:8" hidden="1">
      <c r="A160" t="s">
        <v>148</v>
      </c>
      <c r="B160" t="str">
        <f t="shared" si="4"/>
        <v>Tepper Family Foundation_American Council on Science and Health2007500</v>
      </c>
      <c r="C160" t="s">
        <v>72</v>
      </c>
      <c r="D160" t="s">
        <v>150</v>
      </c>
      <c r="E160" s="3">
        <v>500</v>
      </c>
      <c r="F160">
        <v>2007</v>
      </c>
    </row>
    <row r="161" spans="1:7" hidden="1">
      <c r="A161">
        <v>990</v>
      </c>
      <c r="B161" t="str">
        <f t="shared" si="4"/>
        <v>The Lynde and Harry Bradley Foundation_American Council on Science and Health201630000</v>
      </c>
      <c r="C161" t="s">
        <v>135</v>
      </c>
      <c r="D161" t="s">
        <v>150</v>
      </c>
      <c r="E161" s="3">
        <v>30000</v>
      </c>
      <c r="F161">
        <v>2016</v>
      </c>
      <c r="G161" t="s">
        <v>175</v>
      </c>
    </row>
    <row r="162" spans="1:7" hidden="1">
      <c r="A162" t="s">
        <v>148</v>
      </c>
      <c r="B162" t="str">
        <f t="shared" ref="B162:B187" si="5">C162&amp;"_"&amp;D162&amp;F162&amp;E162</f>
        <v>The Lynde and Harry Bradley Foundation_American Council on Science and Health20125000</v>
      </c>
      <c r="C162" t="s">
        <v>135</v>
      </c>
      <c r="D162" t="s">
        <v>150</v>
      </c>
      <c r="E162" s="3">
        <v>5000</v>
      </c>
      <c r="F162">
        <v>2012</v>
      </c>
    </row>
    <row r="163" spans="1:7" hidden="1">
      <c r="A163" t="s">
        <v>148</v>
      </c>
      <c r="B163" t="str">
        <f t="shared" si="5"/>
        <v>The Lynde and Harry Bradley Foundation_American Council on Science and Health20115000</v>
      </c>
      <c r="C163" t="s">
        <v>135</v>
      </c>
      <c r="D163" t="s">
        <v>150</v>
      </c>
      <c r="E163" s="3">
        <v>5000</v>
      </c>
      <c r="F163">
        <v>2011</v>
      </c>
    </row>
    <row r="164" spans="1:7" hidden="1">
      <c r="A164" t="s">
        <v>148</v>
      </c>
      <c r="B164" t="str">
        <f t="shared" si="5"/>
        <v>The Lynde and Harry Bradley Foundation_American Council on Science and Health20105000</v>
      </c>
      <c r="C164" t="s">
        <v>135</v>
      </c>
      <c r="D164" t="s">
        <v>150</v>
      </c>
      <c r="E164" s="3">
        <v>5000</v>
      </c>
      <c r="F164">
        <v>2010</v>
      </c>
    </row>
    <row r="165" spans="1:7" hidden="1">
      <c r="A165" t="s">
        <v>148</v>
      </c>
      <c r="B165" t="str">
        <f t="shared" si="5"/>
        <v>The Lynde and Harry Bradley Foundation_American Council on Science and Health201020000</v>
      </c>
      <c r="C165" t="s">
        <v>135</v>
      </c>
      <c r="D165" t="s">
        <v>150</v>
      </c>
      <c r="E165" s="3">
        <v>20000</v>
      </c>
      <c r="F165">
        <v>2010</v>
      </c>
    </row>
    <row r="166" spans="1:7" hidden="1">
      <c r="A166" t="s">
        <v>148</v>
      </c>
      <c r="B166" t="str">
        <f t="shared" si="5"/>
        <v>The Lynde and Harry Bradley Foundation_American Council on Science and Health20095000</v>
      </c>
      <c r="C166" t="s">
        <v>135</v>
      </c>
      <c r="D166" t="s">
        <v>150</v>
      </c>
      <c r="E166" s="3">
        <v>5000</v>
      </c>
      <c r="F166">
        <v>2009</v>
      </c>
    </row>
    <row r="167" spans="1:7" hidden="1">
      <c r="A167" t="s">
        <v>148</v>
      </c>
      <c r="B167" t="str">
        <f t="shared" si="5"/>
        <v>The Lynde and Harry Bradley Foundation_American Council on Science and Health200925000</v>
      </c>
      <c r="C167" t="s">
        <v>135</v>
      </c>
      <c r="D167" t="s">
        <v>150</v>
      </c>
      <c r="E167" s="3">
        <v>25000</v>
      </c>
      <c r="F167">
        <v>2009</v>
      </c>
    </row>
    <row r="168" spans="1:7" hidden="1">
      <c r="A168" t="s">
        <v>148</v>
      </c>
      <c r="B168" t="str">
        <f t="shared" si="5"/>
        <v>The Lynde and Harry Bradley Foundation_American Council on Science and Health200825000</v>
      </c>
      <c r="C168" t="s">
        <v>135</v>
      </c>
      <c r="D168" t="s">
        <v>150</v>
      </c>
      <c r="E168" s="3">
        <v>25000</v>
      </c>
      <c r="F168">
        <v>2008</v>
      </c>
    </row>
    <row r="169" spans="1:7" hidden="1">
      <c r="A169" t="s">
        <v>148</v>
      </c>
      <c r="B169" t="str">
        <f t="shared" si="5"/>
        <v>The Lynde and Harry Bradley Foundation_American Council on Science and Health20075000</v>
      </c>
      <c r="C169" t="s">
        <v>135</v>
      </c>
      <c r="D169" t="s">
        <v>150</v>
      </c>
      <c r="E169" s="3">
        <v>5000</v>
      </c>
      <c r="F169">
        <v>2007</v>
      </c>
    </row>
    <row r="170" spans="1:7" hidden="1">
      <c r="A170" t="s">
        <v>148</v>
      </c>
      <c r="B170" t="str">
        <f t="shared" si="5"/>
        <v>The Lynde and Harry Bradley Foundation_American Council on Science and Health200725000</v>
      </c>
      <c r="C170" t="s">
        <v>135</v>
      </c>
      <c r="D170" t="s">
        <v>150</v>
      </c>
      <c r="E170" s="3">
        <v>25000</v>
      </c>
      <c r="F170">
        <v>2007</v>
      </c>
    </row>
    <row r="171" spans="1:7" hidden="1">
      <c r="A171" t="s">
        <v>148</v>
      </c>
      <c r="B171" t="str">
        <f t="shared" si="5"/>
        <v>The Lynde and Harry Bradley Foundation_American Council on Science and Health200620000</v>
      </c>
      <c r="C171" t="s">
        <v>135</v>
      </c>
      <c r="D171" t="s">
        <v>150</v>
      </c>
      <c r="E171" s="3">
        <v>20000</v>
      </c>
      <c r="F171">
        <v>2006</v>
      </c>
    </row>
    <row r="172" spans="1:7" hidden="1">
      <c r="A172" t="s">
        <v>148</v>
      </c>
      <c r="B172" t="str">
        <f t="shared" si="5"/>
        <v>The Lynde and Harry Bradley Foundation_American Council on Science and Health20065000</v>
      </c>
      <c r="C172" t="s">
        <v>135</v>
      </c>
      <c r="D172" t="s">
        <v>150</v>
      </c>
      <c r="E172" s="3">
        <v>5000</v>
      </c>
      <c r="F172">
        <v>2006</v>
      </c>
    </row>
    <row r="173" spans="1:7" hidden="1">
      <c r="A173" t="s">
        <v>148</v>
      </c>
      <c r="B173" t="str">
        <f t="shared" si="5"/>
        <v>The Lynde and Harry Bradley Foundation_American Council on Science and Health200550000</v>
      </c>
      <c r="C173" t="s">
        <v>135</v>
      </c>
      <c r="D173" t="s">
        <v>150</v>
      </c>
      <c r="E173" s="3">
        <v>50000</v>
      </c>
      <c r="F173">
        <v>2005</v>
      </c>
    </row>
    <row r="174" spans="1:7" hidden="1">
      <c r="A174" t="s">
        <v>148</v>
      </c>
      <c r="B174" t="str">
        <f t="shared" si="5"/>
        <v>The Lynde and Harry Bradley Foundation_American Council on Science and Health200425000</v>
      </c>
      <c r="C174" t="s">
        <v>135</v>
      </c>
      <c r="D174" t="s">
        <v>150</v>
      </c>
      <c r="E174" s="3">
        <v>25000</v>
      </c>
      <c r="F174">
        <v>2004</v>
      </c>
    </row>
    <row r="175" spans="1:7" hidden="1">
      <c r="A175" t="s">
        <v>148</v>
      </c>
      <c r="B175" t="str">
        <f t="shared" si="5"/>
        <v>The Lynde and Harry Bradley Foundation_American Council on Science and Health200450000</v>
      </c>
      <c r="C175" t="s">
        <v>135</v>
      </c>
      <c r="D175" t="s">
        <v>150</v>
      </c>
      <c r="E175" s="3">
        <v>50000</v>
      </c>
      <c r="F175">
        <v>2004</v>
      </c>
    </row>
    <row r="176" spans="1:7" hidden="1">
      <c r="A176">
        <v>990</v>
      </c>
      <c r="B176" t="str">
        <f t="shared" si="5"/>
        <v>The Opportunity Foundation_American Council on Science and Health20161000</v>
      </c>
      <c r="C176" t="s">
        <v>134</v>
      </c>
      <c r="D176" t="s">
        <v>150</v>
      </c>
      <c r="E176" s="3">
        <v>1000</v>
      </c>
      <c r="F176">
        <v>2016</v>
      </c>
      <c r="G176" t="s">
        <v>175</v>
      </c>
    </row>
    <row r="177" spans="1:7" hidden="1">
      <c r="A177">
        <v>990</v>
      </c>
      <c r="B177" t="str">
        <f t="shared" si="5"/>
        <v>The Opportunity Foundation_American Council on Science and Health20151000</v>
      </c>
      <c r="C177" t="s">
        <v>134</v>
      </c>
      <c r="D177" t="s">
        <v>150</v>
      </c>
      <c r="E177" s="3">
        <v>1000</v>
      </c>
      <c r="F177">
        <v>2015</v>
      </c>
      <c r="G177" t="s">
        <v>175</v>
      </c>
    </row>
    <row r="178" spans="1:7" hidden="1">
      <c r="A178">
        <v>990</v>
      </c>
      <c r="B178" t="str">
        <f t="shared" si="5"/>
        <v>The Opportunity Foundation_American Council on Science and Health20141000</v>
      </c>
      <c r="C178" t="s">
        <v>134</v>
      </c>
      <c r="D178" t="s">
        <v>150</v>
      </c>
      <c r="E178" s="3">
        <v>1000</v>
      </c>
      <c r="F178">
        <v>2014</v>
      </c>
      <c r="G178" t="s">
        <v>175</v>
      </c>
    </row>
    <row r="179" spans="1:7" hidden="1">
      <c r="A179">
        <v>990</v>
      </c>
      <c r="B179" t="str">
        <f t="shared" si="5"/>
        <v>The Opportunity Foundation_American Council on Science and Health2013500</v>
      </c>
      <c r="C179" t="s">
        <v>134</v>
      </c>
      <c r="D179" t="s">
        <v>150</v>
      </c>
      <c r="E179" s="3">
        <v>500</v>
      </c>
      <c r="F179">
        <v>2013</v>
      </c>
      <c r="G179" t="s">
        <v>175</v>
      </c>
    </row>
    <row r="180" spans="1:7" hidden="1">
      <c r="A180" t="s">
        <v>148</v>
      </c>
      <c r="B180" t="str">
        <f t="shared" si="5"/>
        <v>The Opportunity Foundation_American Council on Science and Health2012500</v>
      </c>
      <c r="C180" t="s">
        <v>134</v>
      </c>
      <c r="D180" t="s">
        <v>150</v>
      </c>
      <c r="E180" s="3">
        <v>500</v>
      </c>
      <c r="F180">
        <v>2012</v>
      </c>
    </row>
    <row r="181" spans="1:7" hidden="1">
      <c r="A181" t="s">
        <v>148</v>
      </c>
      <c r="B181" t="str">
        <f t="shared" si="5"/>
        <v>The Opportunity Foundation_American Council on Science and Health2011500</v>
      </c>
      <c r="C181" t="s">
        <v>134</v>
      </c>
      <c r="D181" t="s">
        <v>150</v>
      </c>
      <c r="E181" s="3">
        <v>500</v>
      </c>
      <c r="F181">
        <v>2011</v>
      </c>
    </row>
    <row r="182" spans="1:7" hidden="1">
      <c r="A182" t="s">
        <v>148</v>
      </c>
      <c r="B182" t="str">
        <f t="shared" si="5"/>
        <v>The Opportunity Foundation_American Council on Science and Health2010500</v>
      </c>
      <c r="C182" t="s">
        <v>134</v>
      </c>
      <c r="D182" t="s">
        <v>150</v>
      </c>
      <c r="E182" s="3">
        <v>500</v>
      </c>
      <c r="F182">
        <v>2010</v>
      </c>
    </row>
    <row r="183" spans="1:7" hidden="1">
      <c r="A183" t="s">
        <v>148</v>
      </c>
      <c r="B183" t="str">
        <f t="shared" si="5"/>
        <v>The Opportunity Foundation_American Council on Science and Health2009500</v>
      </c>
      <c r="C183" t="s">
        <v>134</v>
      </c>
      <c r="D183" t="s">
        <v>150</v>
      </c>
      <c r="E183" s="3">
        <v>500</v>
      </c>
      <c r="F183">
        <v>2009</v>
      </c>
    </row>
    <row r="184" spans="1:7" hidden="1">
      <c r="A184" t="s">
        <v>148</v>
      </c>
      <c r="B184" t="str">
        <f t="shared" si="5"/>
        <v>The Randolph Foundation_American Council on Science and Health200673920</v>
      </c>
      <c r="C184" t="s">
        <v>138</v>
      </c>
      <c r="D184" t="s">
        <v>150</v>
      </c>
      <c r="E184" s="3">
        <v>73920</v>
      </c>
      <c r="F184">
        <v>2006</v>
      </c>
    </row>
    <row r="185" spans="1:7" hidden="1">
      <c r="A185" t="s">
        <v>148</v>
      </c>
      <c r="B185" t="str">
        <f t="shared" si="5"/>
        <v>The Samuel Roberts Noble Foundation_American Council on Science and Health200120000</v>
      </c>
      <c r="C185" t="s">
        <v>140</v>
      </c>
      <c r="D185" t="s">
        <v>150</v>
      </c>
      <c r="E185" s="3">
        <v>20000</v>
      </c>
      <c r="F185">
        <v>2001</v>
      </c>
    </row>
    <row r="186" spans="1:7" hidden="1">
      <c r="A186" t="s">
        <v>148</v>
      </c>
      <c r="B186" t="str">
        <f t="shared" si="5"/>
        <v>The Samuel Roberts Noble Foundation_American Council on Science and Health19987500</v>
      </c>
      <c r="C186" t="s">
        <v>140</v>
      </c>
      <c r="D186" t="s">
        <v>150</v>
      </c>
      <c r="E186" s="3">
        <v>7500</v>
      </c>
      <c r="F186">
        <v>1998</v>
      </c>
    </row>
    <row r="187" spans="1:7">
      <c r="A187">
        <v>990</v>
      </c>
      <c r="B187" t="str">
        <f t="shared" si="5"/>
        <v>DonorsTrust_American Council on Science and Health201832700</v>
      </c>
      <c r="C187" t="s">
        <v>24</v>
      </c>
      <c r="D187" t="s">
        <v>150</v>
      </c>
      <c r="E187" s="13">
        <v>32700</v>
      </c>
      <c r="F187">
        <v>2018</v>
      </c>
      <c r="G187" t="s">
        <v>175</v>
      </c>
    </row>
  </sheetData>
  <autoFilter ref="A1:H186" xr:uid="{C5D02BE0-2936-1444-A5FD-36ACF9FDE24A}">
    <filterColumn colId="2">
      <filters>
        <filter val="DonorsTrust"/>
      </filters>
    </filterColumn>
  </autoFilter>
  <sortState xmlns:xlrd2="http://schemas.microsoft.com/office/spreadsheetml/2017/richdata2" ref="A2:H186">
    <sortCondition ref="C2:C186"/>
    <sortCondition descending="1" ref="F2:F186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63"/>
  <sheetViews>
    <sheetView workbookViewId="0">
      <pane ySplit="1" topLeftCell="A2" activePane="bottomLeft" state="frozen"/>
      <selection activeCell="BG1" sqref="BG1"/>
      <selection pane="bottomLeft" activeCell="B5" sqref="B5"/>
    </sheetView>
  </sheetViews>
  <sheetFormatPr baseColWidth="10" defaultRowHeight="16"/>
  <cols>
    <col min="2" max="2" width="40.5" customWidth="1"/>
    <col min="3" max="3" width="20.33203125" style="1" customWidth="1"/>
    <col min="4" max="4" width="66.5" customWidth="1"/>
    <col min="5" max="5" width="25.6640625" customWidth="1"/>
    <col min="6" max="6" width="49.6640625" customWidth="1"/>
    <col min="12" max="12" width="67" customWidth="1"/>
  </cols>
  <sheetData>
    <row r="1" spans="1:99" s="2" customFormat="1">
      <c r="B1" s="2" t="s">
        <v>91</v>
      </c>
      <c r="C1" s="2" t="s">
        <v>92</v>
      </c>
      <c r="D1" s="2" t="s">
        <v>93</v>
      </c>
      <c r="E1" s="2" t="s">
        <v>94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128</v>
      </c>
      <c r="M1" s="2" t="s">
        <v>129</v>
      </c>
      <c r="N1" s="2" t="s">
        <v>129</v>
      </c>
      <c r="O1" s="2">
        <v>23</v>
      </c>
      <c r="P1" s="2">
        <v>24</v>
      </c>
      <c r="Q1" s="2">
        <v>25</v>
      </c>
      <c r="R1" s="2">
        <v>26</v>
      </c>
      <c r="S1" s="2">
        <v>27</v>
      </c>
      <c r="T1" s="2">
        <v>28</v>
      </c>
      <c r="U1" s="2">
        <v>29</v>
      </c>
      <c r="V1" s="2">
        <v>30</v>
      </c>
      <c r="W1" s="2">
        <v>31</v>
      </c>
      <c r="X1" s="2">
        <v>32</v>
      </c>
      <c r="Y1" s="2">
        <v>33</v>
      </c>
      <c r="Z1" s="2">
        <v>34</v>
      </c>
      <c r="AA1" s="2">
        <v>35</v>
      </c>
      <c r="AB1" s="2">
        <v>36</v>
      </c>
      <c r="AC1" s="2">
        <v>37</v>
      </c>
      <c r="AD1" s="2">
        <v>38</v>
      </c>
      <c r="AE1" s="2">
        <v>39</v>
      </c>
      <c r="AF1" s="2">
        <v>40</v>
      </c>
      <c r="AG1" s="2">
        <v>41</v>
      </c>
      <c r="AH1" s="2">
        <v>42</v>
      </c>
      <c r="AI1" s="2">
        <v>43</v>
      </c>
      <c r="AJ1" s="2">
        <v>44</v>
      </c>
      <c r="AK1" s="2">
        <v>45</v>
      </c>
      <c r="AL1" s="2">
        <v>46</v>
      </c>
      <c r="AM1" s="2">
        <v>47</v>
      </c>
      <c r="AN1" s="2">
        <v>48</v>
      </c>
      <c r="AO1" s="2">
        <v>49</v>
      </c>
      <c r="AP1" s="2">
        <v>50</v>
      </c>
      <c r="AQ1" s="2">
        <v>51</v>
      </c>
      <c r="AR1" s="2">
        <v>52</v>
      </c>
      <c r="AS1" s="2">
        <v>53</v>
      </c>
      <c r="AT1" s="2">
        <v>54</v>
      </c>
      <c r="AU1" s="2">
        <v>55</v>
      </c>
      <c r="AV1" s="2">
        <v>56</v>
      </c>
      <c r="AW1" s="2">
        <v>57</v>
      </c>
      <c r="AX1" s="2">
        <v>58</v>
      </c>
      <c r="AY1" s="2">
        <v>59</v>
      </c>
      <c r="AZ1" s="2">
        <v>60</v>
      </c>
      <c r="BA1" s="2">
        <v>61</v>
      </c>
      <c r="BB1" s="2">
        <v>62</v>
      </c>
      <c r="BC1" s="2">
        <f>BB1+1</f>
        <v>63</v>
      </c>
      <c r="BD1" s="2">
        <f t="shared" ref="BD1:CU1" si="0">BC1+1</f>
        <v>64</v>
      </c>
      <c r="BE1" s="2">
        <f t="shared" si="0"/>
        <v>65</v>
      </c>
      <c r="BF1" s="2">
        <f t="shared" si="0"/>
        <v>66</v>
      </c>
      <c r="BG1" s="2">
        <f t="shared" si="0"/>
        <v>67</v>
      </c>
      <c r="BH1" s="2">
        <f>BG1+1</f>
        <v>68</v>
      </c>
      <c r="BI1" s="2">
        <f t="shared" si="0"/>
        <v>69</v>
      </c>
      <c r="BJ1" s="2">
        <f t="shared" si="0"/>
        <v>70</v>
      </c>
      <c r="BK1" s="2">
        <f t="shared" si="0"/>
        <v>71</v>
      </c>
      <c r="BL1" s="2">
        <f>BK1+1</f>
        <v>72</v>
      </c>
      <c r="BM1" s="2">
        <f t="shared" si="0"/>
        <v>73</v>
      </c>
      <c r="BN1" s="2">
        <f t="shared" si="0"/>
        <v>74</v>
      </c>
      <c r="BO1" s="2">
        <f t="shared" si="0"/>
        <v>75</v>
      </c>
      <c r="BP1" s="2">
        <f t="shared" si="0"/>
        <v>76</v>
      </c>
      <c r="BQ1" s="2">
        <f>BP1+1</f>
        <v>77</v>
      </c>
      <c r="BR1" s="2">
        <f t="shared" si="0"/>
        <v>78</v>
      </c>
      <c r="BS1" s="2">
        <f t="shared" si="0"/>
        <v>79</v>
      </c>
      <c r="BT1" s="2">
        <f t="shared" si="0"/>
        <v>80</v>
      </c>
      <c r="BU1" s="2">
        <f t="shared" si="0"/>
        <v>81</v>
      </c>
      <c r="BV1" s="2">
        <f t="shared" si="0"/>
        <v>82</v>
      </c>
      <c r="BW1" s="2">
        <f t="shared" si="0"/>
        <v>83</v>
      </c>
      <c r="BX1" s="2">
        <f t="shared" si="0"/>
        <v>84</v>
      </c>
      <c r="BY1" s="2">
        <f t="shared" si="0"/>
        <v>85</v>
      </c>
      <c r="BZ1" s="2">
        <f t="shared" si="0"/>
        <v>86</v>
      </c>
      <c r="CA1" s="2">
        <f t="shared" si="0"/>
        <v>87</v>
      </c>
      <c r="CB1" s="2">
        <f t="shared" si="0"/>
        <v>88</v>
      </c>
      <c r="CC1" s="2">
        <f t="shared" si="0"/>
        <v>89</v>
      </c>
      <c r="CD1" s="2">
        <f t="shared" si="0"/>
        <v>90</v>
      </c>
      <c r="CE1" s="2">
        <f t="shared" si="0"/>
        <v>91</v>
      </c>
      <c r="CF1" s="2">
        <f t="shared" si="0"/>
        <v>92</v>
      </c>
      <c r="CG1" s="2">
        <f t="shared" si="0"/>
        <v>93</v>
      </c>
      <c r="CH1" s="2">
        <f t="shared" si="0"/>
        <v>94</v>
      </c>
      <c r="CI1" s="2">
        <f t="shared" si="0"/>
        <v>95</v>
      </c>
      <c r="CJ1" s="2">
        <f t="shared" si="0"/>
        <v>96</v>
      </c>
      <c r="CK1" s="2">
        <f t="shared" si="0"/>
        <v>97</v>
      </c>
      <c r="CL1" s="2">
        <f t="shared" si="0"/>
        <v>98</v>
      </c>
      <c r="CM1" s="2">
        <f t="shared" si="0"/>
        <v>99</v>
      </c>
      <c r="CN1" s="2">
        <f t="shared" si="0"/>
        <v>100</v>
      </c>
      <c r="CO1" s="2">
        <f t="shared" si="0"/>
        <v>101</v>
      </c>
      <c r="CP1" s="2">
        <f t="shared" si="0"/>
        <v>102</v>
      </c>
      <c r="CQ1" s="2">
        <f t="shared" si="0"/>
        <v>103</v>
      </c>
      <c r="CR1" s="2">
        <f t="shared" si="0"/>
        <v>104</v>
      </c>
      <c r="CS1" s="2">
        <f t="shared" si="0"/>
        <v>105</v>
      </c>
      <c r="CT1" s="2">
        <f t="shared" si="0"/>
        <v>106</v>
      </c>
      <c r="CU1" s="2">
        <f t="shared" si="0"/>
        <v>107</v>
      </c>
    </row>
    <row r="2" spans="1:99">
      <c r="A2" t="str">
        <f>VLOOKUP(B2,Data!C:C,1,FALSE)</f>
        <v>John M. Olin Foundation</v>
      </c>
      <c r="B2" t="s">
        <v>139</v>
      </c>
      <c r="C2" s="1">
        <v>915500</v>
      </c>
      <c r="D2" t="s">
        <v>87</v>
      </c>
      <c r="E2" t="s">
        <v>100</v>
      </c>
      <c r="F2" t="s">
        <v>95</v>
      </c>
      <c r="G2" t="s">
        <v>95</v>
      </c>
      <c r="H2" t="s">
        <v>95</v>
      </c>
      <c r="I2" t="s">
        <v>95</v>
      </c>
      <c r="J2" t="s">
        <v>95</v>
      </c>
      <c r="K2">
        <v>19</v>
      </c>
    </row>
    <row r="3" spans="1:99">
      <c r="A3" t="str">
        <f>VLOOKUP(B3,Data!C:C,1,FALSE)</f>
        <v>DonorsTrust</v>
      </c>
      <c r="B3" t="s">
        <v>24</v>
      </c>
      <c r="C3" s="1">
        <v>534574.62</v>
      </c>
      <c r="D3" t="s">
        <v>23</v>
      </c>
      <c r="E3" t="s">
        <v>109</v>
      </c>
      <c r="F3" t="s">
        <v>95</v>
      </c>
      <c r="G3" t="s">
        <v>95</v>
      </c>
      <c r="H3" t="s">
        <v>95</v>
      </c>
      <c r="I3" t="s">
        <v>95</v>
      </c>
      <c r="J3" t="s">
        <v>95</v>
      </c>
      <c r="K3">
        <v>19</v>
      </c>
      <c r="AH3">
        <v>42</v>
      </c>
    </row>
    <row r="4" spans="1:99">
      <c r="A4" t="e">
        <f>VLOOKUP(B4,Data!C:C,1,FALSE)</f>
        <v>#N/A</v>
      </c>
      <c r="B4" t="s">
        <v>82</v>
      </c>
      <c r="C4" s="1">
        <v>396000</v>
      </c>
      <c r="D4" t="s">
        <v>83</v>
      </c>
      <c r="E4" t="s">
        <v>97</v>
      </c>
      <c r="F4" t="s">
        <v>95</v>
      </c>
      <c r="G4" t="s">
        <v>95</v>
      </c>
      <c r="H4" t="s">
        <v>95</v>
      </c>
      <c r="I4" t="s">
        <v>95</v>
      </c>
      <c r="J4" t="s">
        <v>95</v>
      </c>
      <c r="K4" t="s">
        <v>95</v>
      </c>
      <c r="AW4">
        <v>57</v>
      </c>
      <c r="AX4">
        <v>58</v>
      </c>
      <c r="AY4">
        <v>59</v>
      </c>
      <c r="AZ4">
        <v>60</v>
      </c>
      <c r="BA4">
        <v>61</v>
      </c>
      <c r="BB4">
        <v>62</v>
      </c>
      <c r="BC4">
        <v>63</v>
      </c>
      <c r="BD4">
        <v>64</v>
      </c>
    </row>
    <row r="5" spans="1:99">
      <c r="A5" t="str">
        <f>VLOOKUP(B5,Data!C:C,1,FALSE)</f>
        <v>F.M. Kirby Foundation</v>
      </c>
      <c r="B5" t="s">
        <v>133</v>
      </c>
      <c r="C5" s="1">
        <v>347000</v>
      </c>
      <c r="D5" t="s">
        <v>86</v>
      </c>
      <c r="E5" t="s">
        <v>115</v>
      </c>
      <c r="F5" t="s">
        <v>95</v>
      </c>
      <c r="G5" t="s">
        <v>95</v>
      </c>
      <c r="H5" t="s">
        <v>95</v>
      </c>
      <c r="I5" t="s">
        <v>95</v>
      </c>
      <c r="J5" t="s">
        <v>95</v>
      </c>
      <c r="K5">
        <v>19</v>
      </c>
      <c r="BS5">
        <v>79</v>
      </c>
    </row>
    <row r="6" spans="1:99">
      <c r="A6" t="e">
        <f>VLOOKUP(B6,Data!C:C,1,FALSE)</f>
        <v>#N/A</v>
      </c>
      <c r="B6" t="s">
        <v>28</v>
      </c>
      <c r="C6" s="1">
        <v>315000</v>
      </c>
      <c r="D6" t="s">
        <v>29</v>
      </c>
      <c r="E6" t="s">
        <v>110</v>
      </c>
      <c r="F6">
        <v>14</v>
      </c>
      <c r="G6" t="s">
        <v>95</v>
      </c>
      <c r="H6" t="s">
        <v>95</v>
      </c>
      <c r="I6" t="s">
        <v>95</v>
      </c>
      <c r="J6" t="s">
        <v>95</v>
      </c>
      <c r="K6">
        <v>19</v>
      </c>
      <c r="AI6">
        <v>43</v>
      </c>
      <c r="AJ6">
        <v>44</v>
      </c>
    </row>
    <row r="7" spans="1:99">
      <c r="A7" t="e">
        <f>VLOOKUP(B7,Data!C:C,1,FALSE)</f>
        <v>#N/A</v>
      </c>
      <c r="B7" t="s">
        <v>81</v>
      </c>
      <c r="C7" s="1">
        <v>300000</v>
      </c>
      <c r="E7" t="s">
        <v>104</v>
      </c>
      <c r="F7">
        <v>14</v>
      </c>
      <c r="G7" t="s">
        <v>95</v>
      </c>
      <c r="H7" t="s">
        <v>95</v>
      </c>
      <c r="I7" t="s">
        <v>95</v>
      </c>
      <c r="J7" t="s">
        <v>95</v>
      </c>
      <c r="K7" t="s">
        <v>95</v>
      </c>
      <c r="L7">
        <v>20</v>
      </c>
      <c r="M7">
        <v>21</v>
      </c>
      <c r="N7">
        <v>22</v>
      </c>
      <c r="O7">
        <v>23</v>
      </c>
      <c r="P7">
        <v>24</v>
      </c>
      <c r="Q7">
        <v>25</v>
      </c>
      <c r="R7">
        <v>26</v>
      </c>
      <c r="S7">
        <v>27</v>
      </c>
    </row>
    <row r="8" spans="1:99">
      <c r="A8" t="e">
        <f>VLOOKUP(B8,Data!C:C,1,FALSE)</f>
        <v>#N/A</v>
      </c>
      <c r="B8" t="s">
        <v>9</v>
      </c>
      <c r="C8" s="1">
        <v>270000</v>
      </c>
      <c r="D8" t="s">
        <v>10</v>
      </c>
      <c r="E8" t="s">
        <v>98</v>
      </c>
      <c r="F8" t="s">
        <v>95</v>
      </c>
      <c r="G8" t="s">
        <v>95</v>
      </c>
      <c r="H8" t="s">
        <v>95</v>
      </c>
      <c r="I8" t="s">
        <v>95</v>
      </c>
      <c r="J8" t="s">
        <v>95</v>
      </c>
      <c r="K8">
        <v>19</v>
      </c>
    </row>
    <row r="9" spans="1:99">
      <c r="A9" t="str">
        <f>VLOOKUP(B9,Data!C:C,1,FALSE)</f>
        <v>Earhart Foundation</v>
      </c>
      <c r="B9" t="s">
        <v>26</v>
      </c>
      <c r="C9" s="1">
        <v>212000</v>
      </c>
      <c r="E9" t="s">
        <v>99</v>
      </c>
      <c r="F9" t="s">
        <v>95</v>
      </c>
      <c r="G9" t="s">
        <v>95</v>
      </c>
      <c r="H9" t="s">
        <v>95</v>
      </c>
      <c r="I9" t="s">
        <v>95</v>
      </c>
      <c r="J9" t="s">
        <v>95</v>
      </c>
      <c r="K9">
        <v>19</v>
      </c>
    </row>
    <row r="10" spans="1:99">
      <c r="A10" t="str">
        <f>VLOOKUP(B10,Data!C:C,1,FALSE)</f>
        <v>Sarah Scaife Foundation</v>
      </c>
      <c r="B10" t="s">
        <v>65</v>
      </c>
      <c r="C10" s="1">
        <v>205000</v>
      </c>
      <c r="D10" t="s">
        <v>66</v>
      </c>
      <c r="E10" t="s">
        <v>103</v>
      </c>
      <c r="F10" t="s">
        <v>95</v>
      </c>
      <c r="G10" t="s">
        <v>95</v>
      </c>
      <c r="H10" t="s">
        <v>95</v>
      </c>
      <c r="I10" t="s">
        <v>95</v>
      </c>
      <c r="J10" t="s">
        <v>95</v>
      </c>
      <c r="K10">
        <v>19</v>
      </c>
    </row>
    <row r="11" spans="1:99">
      <c r="A11" t="str">
        <f>VLOOKUP(B11,Data!C:C,1,FALSE)</f>
        <v>PhRMA</v>
      </c>
      <c r="B11" t="s">
        <v>57</v>
      </c>
      <c r="C11" s="1">
        <v>160000</v>
      </c>
      <c r="D11" t="s">
        <v>58</v>
      </c>
      <c r="E11" t="s">
        <v>101</v>
      </c>
      <c r="F11" t="s">
        <v>95</v>
      </c>
      <c r="G11" t="s">
        <v>95</v>
      </c>
      <c r="H11" t="s">
        <v>95</v>
      </c>
      <c r="I11" t="s">
        <v>95</v>
      </c>
      <c r="J11" t="s">
        <v>95</v>
      </c>
      <c r="K11">
        <v>19</v>
      </c>
    </row>
    <row r="12" spans="1:99">
      <c r="A12" t="str">
        <f>VLOOKUP(B12,Data!C:C,1,FALSE)</f>
        <v>Searle Freedom Trust</v>
      </c>
      <c r="B12" t="s">
        <v>67</v>
      </c>
      <c r="C12" s="1">
        <v>100000</v>
      </c>
      <c r="D12" t="s">
        <v>68</v>
      </c>
      <c r="E12">
        <v>2007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>
        <v>19</v>
      </c>
    </row>
    <row r="13" spans="1:99">
      <c r="A13" t="e">
        <f>VLOOKUP(B13,Data!C:C,1,FALSE)</f>
        <v>#N/A</v>
      </c>
      <c r="B13" t="s">
        <v>48</v>
      </c>
      <c r="C13" s="1">
        <v>95000</v>
      </c>
      <c r="D13" t="s">
        <v>47</v>
      </c>
      <c r="E13" t="s">
        <v>117</v>
      </c>
      <c r="F13" t="s">
        <v>95</v>
      </c>
      <c r="G13" t="s">
        <v>95</v>
      </c>
      <c r="H13" t="s">
        <v>95</v>
      </c>
      <c r="I13" t="s">
        <v>95</v>
      </c>
      <c r="J13" t="s">
        <v>95</v>
      </c>
      <c r="K13">
        <v>19</v>
      </c>
      <c r="BT13">
        <v>80</v>
      </c>
      <c r="BU13">
        <v>81</v>
      </c>
      <c r="BV13">
        <v>82</v>
      </c>
      <c r="BW13">
        <v>83</v>
      </c>
      <c r="BX13">
        <v>84</v>
      </c>
      <c r="BY13">
        <v>85</v>
      </c>
    </row>
    <row r="14" spans="1:99">
      <c r="A14" t="e">
        <f>VLOOKUP(B14,Data!C:C,1,FALSE)</f>
        <v>#N/A</v>
      </c>
      <c r="B14" t="s">
        <v>1</v>
      </c>
      <c r="C14" s="1">
        <v>90000</v>
      </c>
      <c r="D14" t="s">
        <v>2</v>
      </c>
      <c r="E14" t="s">
        <v>96</v>
      </c>
      <c r="F14">
        <v>14</v>
      </c>
      <c r="G14">
        <v>15</v>
      </c>
      <c r="H14">
        <v>16</v>
      </c>
      <c r="I14">
        <v>17</v>
      </c>
      <c r="J14">
        <v>18</v>
      </c>
      <c r="K14" t="s">
        <v>95</v>
      </c>
      <c r="L14" t="str">
        <f>IF(ISNUMBER(SEARCH("19",F14)),"19","")</f>
        <v/>
      </c>
    </row>
    <row r="15" spans="1:99">
      <c r="A15" t="str">
        <f>VLOOKUP(B15,Data!C:C,1,FALSE)</f>
        <v>Donors Capital Fund</v>
      </c>
      <c r="B15" t="s">
        <v>22</v>
      </c>
      <c r="C15" s="1">
        <v>89500</v>
      </c>
      <c r="D15" t="s">
        <v>23</v>
      </c>
      <c r="E15" t="s">
        <v>108</v>
      </c>
      <c r="F15" t="s">
        <v>95</v>
      </c>
      <c r="G15" t="s">
        <v>95</v>
      </c>
      <c r="H15" t="s">
        <v>95</v>
      </c>
      <c r="I15" t="s">
        <v>95</v>
      </c>
      <c r="J15" t="s">
        <v>95</v>
      </c>
      <c r="K15">
        <v>19</v>
      </c>
      <c r="AH15">
        <v>42</v>
      </c>
    </row>
    <row r="16" spans="1:99">
      <c r="A16" t="e">
        <f>VLOOKUP(B16,Data!C:C,1,FALSE)</f>
        <v>#N/A</v>
      </c>
      <c r="B16" t="s">
        <v>60</v>
      </c>
      <c r="C16" s="1">
        <v>73920</v>
      </c>
      <c r="D16" t="s">
        <v>61</v>
      </c>
      <c r="E16">
        <v>2006</v>
      </c>
      <c r="F16" t="s">
        <v>95</v>
      </c>
      <c r="G16" t="s">
        <v>95</v>
      </c>
      <c r="H16" t="s">
        <v>95</v>
      </c>
      <c r="I16" t="s">
        <v>95</v>
      </c>
      <c r="J16" t="s">
        <v>95</v>
      </c>
      <c r="K16">
        <v>19</v>
      </c>
    </row>
    <row r="17" spans="1:99">
      <c r="A17" t="e">
        <f>VLOOKUP(B17,Data!C:C,1,FALSE)</f>
        <v>#N/A</v>
      </c>
      <c r="B17" t="s">
        <v>14</v>
      </c>
      <c r="C17" s="1">
        <v>50000</v>
      </c>
      <c r="E17">
        <v>2012</v>
      </c>
      <c r="F17">
        <v>14</v>
      </c>
      <c r="G17" t="s">
        <v>95</v>
      </c>
      <c r="H17" t="s">
        <v>95</v>
      </c>
      <c r="I17" t="s">
        <v>95</v>
      </c>
      <c r="J17" t="s">
        <v>95</v>
      </c>
      <c r="K17" t="s">
        <v>95</v>
      </c>
    </row>
    <row r="18" spans="1:99">
      <c r="A18" t="str">
        <f>VLOOKUP(B18,Data!C:C,1,FALSE)</f>
        <v>Dodge Jones Foundation</v>
      </c>
      <c r="B18" t="s">
        <v>20</v>
      </c>
      <c r="C18" s="1">
        <v>42000</v>
      </c>
      <c r="D18" t="s">
        <v>21</v>
      </c>
      <c r="E18" t="s">
        <v>107</v>
      </c>
      <c r="F18" t="s">
        <v>95</v>
      </c>
      <c r="G18" t="s">
        <v>95</v>
      </c>
      <c r="H18" t="s">
        <v>95</v>
      </c>
      <c r="I18" t="s">
        <v>95</v>
      </c>
      <c r="J18" t="s">
        <v>95</v>
      </c>
      <c r="K18" t="s">
        <v>95</v>
      </c>
      <c r="AB18">
        <v>36</v>
      </c>
      <c r="AC18">
        <v>37</v>
      </c>
      <c r="AD18">
        <v>38</v>
      </c>
      <c r="AE18">
        <v>39</v>
      </c>
      <c r="AF18">
        <v>40</v>
      </c>
      <c r="AG18">
        <v>41</v>
      </c>
    </row>
    <row r="19" spans="1:99">
      <c r="A19" t="e">
        <f>VLOOKUP(B19,Data!C:C,1,FALSE)</f>
        <v>#N/A</v>
      </c>
      <c r="B19" t="s">
        <v>79</v>
      </c>
      <c r="C19" s="1">
        <v>39400</v>
      </c>
      <c r="D19" t="s">
        <v>80</v>
      </c>
      <c r="E19" t="s">
        <v>121</v>
      </c>
      <c r="F19" t="s">
        <v>95</v>
      </c>
      <c r="G19" t="s">
        <v>95</v>
      </c>
      <c r="H19" t="s">
        <v>95</v>
      </c>
      <c r="I19" t="s">
        <v>95</v>
      </c>
      <c r="J19" t="s">
        <v>95</v>
      </c>
      <c r="K19" t="s">
        <v>95</v>
      </c>
      <c r="CT19">
        <v>106</v>
      </c>
      <c r="CU19">
        <v>107</v>
      </c>
    </row>
    <row r="20" spans="1:99">
      <c r="A20" t="str">
        <f>VLOOKUP(B20,Data!C:C,1,FALSE)</f>
        <v>American Petroleum Institute</v>
      </c>
      <c r="B20" t="s">
        <v>4</v>
      </c>
      <c r="C20" s="1">
        <v>37500</v>
      </c>
      <c r="D20" t="s">
        <v>5</v>
      </c>
      <c r="E20">
        <v>2012</v>
      </c>
      <c r="F20">
        <v>14</v>
      </c>
      <c r="G20" t="s">
        <v>95</v>
      </c>
      <c r="H20" t="s">
        <v>95</v>
      </c>
      <c r="I20" t="s">
        <v>95</v>
      </c>
      <c r="J20" t="s">
        <v>95</v>
      </c>
      <c r="K20">
        <v>19</v>
      </c>
    </row>
    <row r="21" spans="1:99">
      <c r="A21" t="e">
        <f>VLOOKUP(B21,Data!C:C,1,FALSE)</f>
        <v>#N/A</v>
      </c>
      <c r="B21" t="s">
        <v>77</v>
      </c>
      <c r="C21" s="1">
        <v>35000</v>
      </c>
      <c r="D21" t="s">
        <v>78</v>
      </c>
      <c r="E21">
        <v>2012</v>
      </c>
      <c r="F21">
        <v>14</v>
      </c>
      <c r="G21" t="s">
        <v>95</v>
      </c>
      <c r="H21" t="s">
        <v>95</v>
      </c>
      <c r="I21" t="s">
        <v>95</v>
      </c>
      <c r="J21" t="s">
        <v>95</v>
      </c>
      <c r="K21" t="s">
        <v>95</v>
      </c>
    </row>
    <row r="22" spans="1:99">
      <c r="A22" t="e">
        <f>VLOOKUP(B22,Data!C:C,1,FALSE)</f>
        <v>#N/A</v>
      </c>
      <c r="B22" t="s">
        <v>0</v>
      </c>
      <c r="C22" s="1">
        <v>30000</v>
      </c>
      <c r="E22">
        <v>2012</v>
      </c>
      <c r="F22">
        <v>14</v>
      </c>
      <c r="G22" t="s">
        <v>95</v>
      </c>
    </row>
    <row r="23" spans="1:99">
      <c r="A23" t="e">
        <f>VLOOKUP(B23,Data!C:C,1,FALSE)</f>
        <v>#N/A</v>
      </c>
      <c r="B23" t="s">
        <v>8</v>
      </c>
      <c r="C23" s="1">
        <v>30000</v>
      </c>
      <c r="E23">
        <v>2012</v>
      </c>
      <c r="F23">
        <v>14</v>
      </c>
      <c r="G23" t="s">
        <v>95</v>
      </c>
      <c r="H23" t="s">
        <v>95</v>
      </c>
      <c r="I23" t="s">
        <v>95</v>
      </c>
      <c r="J23" t="s">
        <v>95</v>
      </c>
      <c r="K23" t="s">
        <v>95</v>
      </c>
    </row>
    <row r="24" spans="1:99">
      <c r="A24" t="e">
        <f>VLOOKUP(B24,Data!C:C,1,FALSE)</f>
        <v>#N/A</v>
      </c>
      <c r="B24" t="s">
        <v>19</v>
      </c>
      <c r="C24" s="1">
        <v>30000</v>
      </c>
      <c r="E24" t="s">
        <v>106</v>
      </c>
      <c r="F24" t="s">
        <v>95</v>
      </c>
      <c r="G24" t="s">
        <v>95</v>
      </c>
      <c r="H24" t="s">
        <v>95</v>
      </c>
      <c r="I24" t="s">
        <v>95</v>
      </c>
      <c r="J24" t="s">
        <v>95</v>
      </c>
      <c r="K24" t="s">
        <v>95</v>
      </c>
      <c r="Y24">
        <v>33</v>
      </c>
      <c r="Z24">
        <v>34</v>
      </c>
      <c r="AA24">
        <v>35</v>
      </c>
    </row>
    <row r="25" spans="1:99">
      <c r="A25" t="e">
        <f>VLOOKUP(B25,Data!C:C,1,FALSE)</f>
        <v>#N/A</v>
      </c>
      <c r="B25" t="s">
        <v>49</v>
      </c>
      <c r="C25" s="1">
        <v>30000</v>
      </c>
      <c r="E25">
        <v>2012</v>
      </c>
      <c r="F25">
        <v>14</v>
      </c>
      <c r="G25" t="s">
        <v>95</v>
      </c>
      <c r="H25" t="s">
        <v>95</v>
      </c>
      <c r="I25" t="s">
        <v>95</v>
      </c>
      <c r="J25" t="s">
        <v>95</v>
      </c>
      <c r="K25" t="s">
        <v>95</v>
      </c>
    </row>
    <row r="26" spans="1:99">
      <c r="A26" t="e">
        <f>VLOOKUP(B26,Data!C:C,1,FALSE)</f>
        <v>#N/A</v>
      </c>
      <c r="B26" t="s">
        <v>64</v>
      </c>
      <c r="C26" s="1">
        <v>27500</v>
      </c>
      <c r="D26" t="s">
        <v>12</v>
      </c>
      <c r="E26" t="s">
        <v>102</v>
      </c>
      <c r="F26" t="s">
        <v>95</v>
      </c>
      <c r="G26" t="s">
        <v>95</v>
      </c>
      <c r="H26" t="s">
        <v>95</v>
      </c>
      <c r="I26" t="s">
        <v>95</v>
      </c>
      <c r="J26" t="s">
        <v>95</v>
      </c>
      <c r="K26">
        <v>19</v>
      </c>
    </row>
    <row r="27" spans="1:99">
      <c r="A27" t="e">
        <f>VLOOKUP(B27,Data!C:C,1,FALSE)</f>
        <v>#N/A</v>
      </c>
      <c r="B27" t="s">
        <v>3</v>
      </c>
      <c r="C27" s="1">
        <v>25000</v>
      </c>
      <c r="E27">
        <v>2012</v>
      </c>
      <c r="F27">
        <v>14</v>
      </c>
      <c r="G27" t="s">
        <v>95</v>
      </c>
      <c r="H27" t="s">
        <v>95</v>
      </c>
      <c r="I27" t="s">
        <v>95</v>
      </c>
      <c r="J27" t="s">
        <v>95</v>
      </c>
      <c r="K27" t="s">
        <v>95</v>
      </c>
    </row>
    <row r="28" spans="1:99">
      <c r="A28" t="e">
        <f>VLOOKUP(B28,Data!C:C,1,FALSE)</f>
        <v>#N/A</v>
      </c>
      <c r="B28" t="s">
        <v>17</v>
      </c>
      <c r="C28" s="1">
        <v>25000</v>
      </c>
      <c r="D28" t="s">
        <v>18</v>
      </c>
      <c r="E28">
        <v>2004</v>
      </c>
      <c r="F28" t="s">
        <v>95</v>
      </c>
      <c r="G28" t="s">
        <v>95</v>
      </c>
      <c r="H28" t="s">
        <v>95</v>
      </c>
      <c r="I28" t="s">
        <v>95</v>
      </c>
      <c r="J28" t="s">
        <v>95</v>
      </c>
      <c r="K28" t="s">
        <v>95</v>
      </c>
      <c r="X28">
        <v>32</v>
      </c>
    </row>
    <row r="29" spans="1:99">
      <c r="A29" t="e">
        <f>VLOOKUP(B29,Data!C:C,1,FALSE)</f>
        <v>#N/A</v>
      </c>
      <c r="B29" t="s">
        <v>40</v>
      </c>
      <c r="C29" s="1">
        <v>25000</v>
      </c>
      <c r="D29" t="s">
        <v>85</v>
      </c>
      <c r="E29">
        <v>2013</v>
      </c>
      <c r="F29" t="s">
        <v>95</v>
      </c>
      <c r="G29" t="s">
        <v>95</v>
      </c>
      <c r="H29" t="s">
        <v>95</v>
      </c>
      <c r="I29" t="s">
        <v>95</v>
      </c>
      <c r="J29" t="s">
        <v>95</v>
      </c>
      <c r="K29" t="s">
        <v>95</v>
      </c>
      <c r="BI29">
        <v>69</v>
      </c>
    </row>
    <row r="30" spans="1:99">
      <c r="A30" t="e">
        <f>VLOOKUP(B30,Data!C:C,1,FALSE)</f>
        <v>#N/A</v>
      </c>
      <c r="B30" t="s">
        <v>76</v>
      </c>
      <c r="C30" s="1">
        <v>23500</v>
      </c>
      <c r="E30" t="s">
        <v>96</v>
      </c>
      <c r="F30" t="s">
        <v>95</v>
      </c>
      <c r="G30" t="s">
        <v>95</v>
      </c>
      <c r="H30" t="s">
        <v>95</v>
      </c>
      <c r="I30" t="s">
        <v>95</v>
      </c>
      <c r="J30" t="s">
        <v>95</v>
      </c>
      <c r="K30" t="s">
        <v>95</v>
      </c>
      <c r="CN30">
        <v>100</v>
      </c>
      <c r="CO30">
        <v>101</v>
      </c>
      <c r="CP30">
        <v>102</v>
      </c>
      <c r="CQ30">
        <v>103</v>
      </c>
      <c r="CR30">
        <v>104</v>
      </c>
      <c r="CS30">
        <v>105</v>
      </c>
    </row>
    <row r="31" spans="1:99">
      <c r="A31" t="e">
        <f>VLOOKUP(B31,Data!C:C,1,FALSE)</f>
        <v>#N/A</v>
      </c>
      <c r="B31" t="s">
        <v>71</v>
      </c>
      <c r="C31" s="1">
        <v>22500</v>
      </c>
      <c r="E31">
        <v>2012</v>
      </c>
      <c r="F31">
        <v>14</v>
      </c>
      <c r="G31" t="s">
        <v>95</v>
      </c>
      <c r="H31" t="s">
        <v>95</v>
      </c>
      <c r="I31" t="s">
        <v>95</v>
      </c>
      <c r="J31" t="s">
        <v>95</v>
      </c>
      <c r="K31" t="s">
        <v>95</v>
      </c>
    </row>
    <row r="32" spans="1:99">
      <c r="A32" t="e">
        <f>VLOOKUP(B32,Data!C:C,1,FALSE)</f>
        <v>#N/A</v>
      </c>
      <c r="B32" t="s">
        <v>32</v>
      </c>
      <c r="C32" s="1">
        <v>20000</v>
      </c>
      <c r="E32">
        <v>2011</v>
      </c>
      <c r="F32" t="s">
        <v>95</v>
      </c>
      <c r="G32" t="s">
        <v>95</v>
      </c>
      <c r="H32" t="s">
        <v>95</v>
      </c>
      <c r="I32" t="s">
        <v>95</v>
      </c>
      <c r="J32" t="s">
        <v>95</v>
      </c>
      <c r="K32" t="s">
        <v>95</v>
      </c>
      <c r="AM32">
        <v>47</v>
      </c>
    </row>
    <row r="33" spans="1:90">
      <c r="A33" t="e">
        <f>VLOOKUP(B33,Data!C:C,1,FALSE)</f>
        <v>#N/A</v>
      </c>
      <c r="B33" t="s">
        <v>54</v>
      </c>
      <c r="C33" s="1">
        <v>20000</v>
      </c>
      <c r="D33" t="s">
        <v>55</v>
      </c>
      <c r="E33" t="s">
        <v>119</v>
      </c>
      <c r="F33">
        <v>14</v>
      </c>
      <c r="G33" t="s">
        <v>95</v>
      </c>
      <c r="H33" t="s">
        <v>95</v>
      </c>
      <c r="I33" t="s">
        <v>95</v>
      </c>
      <c r="J33" t="s">
        <v>95</v>
      </c>
      <c r="K33" t="s">
        <v>95</v>
      </c>
      <c r="CE33">
        <v>91</v>
      </c>
      <c r="CF33">
        <v>92</v>
      </c>
    </row>
    <row r="34" spans="1:90">
      <c r="A34" t="e">
        <f>VLOOKUP(B34,Data!C:C,1,FALSE)</f>
        <v>#N/A</v>
      </c>
      <c r="B34" t="s">
        <v>11</v>
      </c>
      <c r="C34" s="1">
        <v>18500</v>
      </c>
      <c r="D34" t="s">
        <v>12</v>
      </c>
      <c r="E34">
        <v>2012</v>
      </c>
      <c r="F34">
        <v>14</v>
      </c>
      <c r="G34" t="s">
        <v>95</v>
      </c>
      <c r="H34" t="s">
        <v>95</v>
      </c>
      <c r="I34" t="s">
        <v>95</v>
      </c>
      <c r="J34" t="s">
        <v>95</v>
      </c>
      <c r="K34" t="s">
        <v>95</v>
      </c>
    </row>
    <row r="35" spans="1:90">
      <c r="A35" t="str">
        <f>VLOOKUP(B35,Data!C:C,1,FALSE)</f>
        <v>Armstrong Foundation</v>
      </c>
      <c r="B35" t="s">
        <v>7</v>
      </c>
      <c r="C35" s="1">
        <v>15000</v>
      </c>
      <c r="E35" t="s">
        <v>97</v>
      </c>
      <c r="F35" t="s">
        <v>95</v>
      </c>
      <c r="G35" t="s">
        <v>95</v>
      </c>
      <c r="H35" t="s">
        <v>95</v>
      </c>
      <c r="I35" t="s">
        <v>95</v>
      </c>
      <c r="J35" t="s">
        <v>95</v>
      </c>
      <c r="K35">
        <v>19</v>
      </c>
    </row>
    <row r="36" spans="1:90">
      <c r="A36" t="str">
        <f>VLOOKUP(B36,Data!C:C,1,FALSE)</f>
        <v>JM Foundation</v>
      </c>
      <c r="B36" t="s">
        <v>43</v>
      </c>
      <c r="C36" s="1">
        <v>15000</v>
      </c>
      <c r="D36" t="s">
        <v>44</v>
      </c>
      <c r="E36">
        <v>1997</v>
      </c>
      <c r="F36" t="s">
        <v>95</v>
      </c>
      <c r="G36" t="s">
        <v>95</v>
      </c>
      <c r="H36" t="s">
        <v>95</v>
      </c>
      <c r="I36" t="s">
        <v>95</v>
      </c>
      <c r="J36" t="s">
        <v>95</v>
      </c>
      <c r="K36">
        <v>19</v>
      </c>
    </row>
    <row r="37" spans="1:90">
      <c r="A37" t="e">
        <f>VLOOKUP(B37,Data!C:C,1,FALSE)</f>
        <v>#N/A</v>
      </c>
      <c r="B37" t="s">
        <v>33</v>
      </c>
      <c r="C37" s="1">
        <v>11900</v>
      </c>
      <c r="D37" t="s">
        <v>34</v>
      </c>
      <c r="E37" t="s">
        <v>97</v>
      </c>
      <c r="F37" t="s">
        <v>95</v>
      </c>
      <c r="G37" t="s">
        <v>95</v>
      </c>
      <c r="H37" t="s">
        <v>95</v>
      </c>
      <c r="I37" t="s">
        <v>95</v>
      </c>
      <c r="J37" t="s">
        <v>95</v>
      </c>
      <c r="K37" t="s">
        <v>95</v>
      </c>
      <c r="AN37">
        <v>48</v>
      </c>
      <c r="AO37">
        <v>49</v>
      </c>
      <c r="AP37">
        <v>50</v>
      </c>
      <c r="AQ37">
        <v>51</v>
      </c>
      <c r="AR37">
        <v>52</v>
      </c>
      <c r="AS37">
        <v>53</v>
      </c>
      <c r="AT37">
        <v>54</v>
      </c>
      <c r="AU37">
        <v>55</v>
      </c>
      <c r="AV37">
        <v>56</v>
      </c>
    </row>
    <row r="38" spans="1:90">
      <c r="A38" t="e">
        <f>VLOOKUP(B38,Data!C:C,1,FALSE)</f>
        <v>#N/A</v>
      </c>
      <c r="B38" t="s">
        <v>35</v>
      </c>
      <c r="C38" s="1">
        <v>10000</v>
      </c>
      <c r="D38" t="s">
        <v>36</v>
      </c>
      <c r="E38">
        <v>2010</v>
      </c>
      <c r="F38" t="s">
        <v>95</v>
      </c>
      <c r="G38" t="s">
        <v>95</v>
      </c>
      <c r="H38" t="s">
        <v>95</v>
      </c>
      <c r="I38" t="s">
        <v>95</v>
      </c>
      <c r="J38" t="s">
        <v>95</v>
      </c>
      <c r="K38" t="s">
        <v>95</v>
      </c>
      <c r="BE38">
        <v>65</v>
      </c>
    </row>
    <row r="39" spans="1:90">
      <c r="A39" t="e">
        <f>VLOOKUP(B39,Data!C:C,1,FALSE)</f>
        <v>#N/A</v>
      </c>
      <c r="B39" t="s">
        <v>42</v>
      </c>
      <c r="C39" s="1">
        <v>10000</v>
      </c>
      <c r="E39">
        <v>2012</v>
      </c>
      <c r="F39">
        <v>14</v>
      </c>
      <c r="G39" t="s">
        <v>95</v>
      </c>
      <c r="H39" t="s">
        <v>95</v>
      </c>
      <c r="I39" t="s">
        <v>95</v>
      </c>
      <c r="J39" t="s">
        <v>95</v>
      </c>
      <c r="K39" t="s">
        <v>95</v>
      </c>
    </row>
    <row r="40" spans="1:90">
      <c r="A40" t="e">
        <f>VLOOKUP(B40,Data!C:C,1,FALSE)</f>
        <v>#N/A</v>
      </c>
      <c r="B40" t="s">
        <v>69</v>
      </c>
      <c r="C40" s="1">
        <v>7500</v>
      </c>
      <c r="E40">
        <v>2012</v>
      </c>
      <c r="F40">
        <v>14</v>
      </c>
      <c r="G40" t="s">
        <v>95</v>
      </c>
      <c r="H40" t="s">
        <v>95</v>
      </c>
      <c r="I40" t="s">
        <v>95</v>
      </c>
      <c r="J40" t="s">
        <v>95</v>
      </c>
      <c r="K40" t="s">
        <v>95</v>
      </c>
    </row>
    <row r="41" spans="1:90">
      <c r="A41" t="e">
        <f>VLOOKUP(B41,Data!C:C,1,FALSE)</f>
        <v>#N/A</v>
      </c>
      <c r="B41" t="s">
        <v>46</v>
      </c>
      <c r="C41" s="1">
        <v>6000</v>
      </c>
      <c r="D41" t="s">
        <v>47</v>
      </c>
      <c r="E41" t="s">
        <v>116</v>
      </c>
      <c r="F41" t="s">
        <v>95</v>
      </c>
      <c r="G41" t="s">
        <v>95</v>
      </c>
      <c r="H41" t="s">
        <v>95</v>
      </c>
      <c r="I41" t="s">
        <v>95</v>
      </c>
      <c r="J41" t="s">
        <v>95</v>
      </c>
      <c r="K41">
        <v>19</v>
      </c>
      <c r="BT41">
        <v>80</v>
      </c>
    </row>
    <row r="42" spans="1:90">
      <c r="A42" t="e">
        <f>VLOOKUP(B42,Data!C:C,1,FALSE)</f>
        <v>#N/A</v>
      </c>
      <c r="B42" t="s">
        <v>59</v>
      </c>
      <c r="C42" s="1">
        <v>6000</v>
      </c>
      <c r="E42">
        <v>2012</v>
      </c>
      <c r="F42">
        <v>14</v>
      </c>
      <c r="G42" t="s">
        <v>95</v>
      </c>
      <c r="H42" t="s">
        <v>95</v>
      </c>
      <c r="I42" t="s">
        <v>95</v>
      </c>
      <c r="J42" t="s">
        <v>95</v>
      </c>
      <c r="K42" t="s">
        <v>95</v>
      </c>
    </row>
    <row r="43" spans="1:90">
      <c r="A43" t="e">
        <f>VLOOKUP(B43,Data!C:C,1,FALSE)</f>
        <v>#N/A</v>
      </c>
      <c r="B43" t="s">
        <v>6</v>
      </c>
      <c r="C43" s="1">
        <v>5000</v>
      </c>
      <c r="E43">
        <v>2012</v>
      </c>
      <c r="F43">
        <v>14</v>
      </c>
      <c r="G43" t="s">
        <v>95</v>
      </c>
      <c r="H43" t="s">
        <v>95</v>
      </c>
      <c r="I43" t="s">
        <v>95</v>
      </c>
      <c r="J43" t="s">
        <v>95</v>
      </c>
      <c r="K43" t="s">
        <v>95</v>
      </c>
    </row>
    <row r="44" spans="1:90">
      <c r="A44" t="e">
        <f>VLOOKUP(B44,Data!C:C,1,FALSE)</f>
        <v>#N/A</v>
      </c>
      <c r="B44" t="s">
        <v>25</v>
      </c>
      <c r="C44" s="1">
        <v>5000</v>
      </c>
      <c r="E44">
        <v>2012</v>
      </c>
      <c r="F44">
        <v>14</v>
      </c>
      <c r="G44" t="s">
        <v>95</v>
      </c>
      <c r="H44" t="s">
        <v>95</v>
      </c>
      <c r="I44" t="s">
        <v>95</v>
      </c>
      <c r="J44" t="s">
        <v>95</v>
      </c>
      <c r="K44" t="s">
        <v>95</v>
      </c>
    </row>
    <row r="45" spans="1:90">
      <c r="A45" t="str">
        <f>VLOOKUP(B45,Data!C:C,1,FALSE)</f>
        <v>Gilder Foundation</v>
      </c>
      <c r="B45" t="s">
        <v>37</v>
      </c>
      <c r="C45" s="1">
        <v>5000</v>
      </c>
      <c r="D45" t="s">
        <v>84</v>
      </c>
      <c r="E45">
        <v>2005</v>
      </c>
      <c r="F45" t="s">
        <v>95</v>
      </c>
      <c r="G45" t="s">
        <v>95</v>
      </c>
      <c r="H45" t="s">
        <v>95</v>
      </c>
      <c r="I45" t="s">
        <v>95</v>
      </c>
      <c r="J45" t="s">
        <v>95</v>
      </c>
      <c r="K45">
        <v>19</v>
      </c>
    </row>
    <row r="46" spans="1:90">
      <c r="A46" t="e">
        <f>VLOOKUP(B46,Data!C:C,1,FALSE)</f>
        <v>#N/A</v>
      </c>
      <c r="B46" t="s">
        <v>70</v>
      </c>
      <c r="C46" s="1">
        <v>5000</v>
      </c>
      <c r="D46" t="s">
        <v>90</v>
      </c>
      <c r="E46" t="s">
        <v>111</v>
      </c>
      <c r="F46" t="s">
        <v>95</v>
      </c>
      <c r="G46" t="s">
        <v>95</v>
      </c>
      <c r="H46" t="s">
        <v>95</v>
      </c>
      <c r="I46" t="s">
        <v>95</v>
      </c>
      <c r="J46" t="s">
        <v>95</v>
      </c>
      <c r="K46" t="s">
        <v>95</v>
      </c>
      <c r="CK46">
        <v>97</v>
      </c>
      <c r="CL46">
        <v>98</v>
      </c>
    </row>
    <row r="47" spans="1:90">
      <c r="A47" t="e">
        <f>VLOOKUP(B47,Data!C:C,1,FALSE)</f>
        <v>#N/A</v>
      </c>
      <c r="B47" t="s">
        <v>73</v>
      </c>
      <c r="C47" s="1">
        <v>5000</v>
      </c>
      <c r="E47">
        <v>2012</v>
      </c>
      <c r="F47">
        <v>14</v>
      </c>
      <c r="G47" t="s">
        <v>95</v>
      </c>
      <c r="H47" t="s">
        <v>95</v>
      </c>
      <c r="I47" t="s">
        <v>95</v>
      </c>
      <c r="J47" t="s">
        <v>95</v>
      </c>
      <c r="K47" t="s">
        <v>95</v>
      </c>
    </row>
    <row r="48" spans="1:90">
      <c r="A48" t="e">
        <f>VLOOKUP(B48,Data!C:C,1,FALSE)</f>
        <v>#N/A</v>
      </c>
      <c r="B48" t="s">
        <v>74</v>
      </c>
      <c r="C48" s="1">
        <v>4100</v>
      </c>
      <c r="D48" t="s">
        <v>75</v>
      </c>
      <c r="E48">
        <v>2012</v>
      </c>
      <c r="F48">
        <v>14</v>
      </c>
      <c r="G48" t="s">
        <v>95</v>
      </c>
      <c r="H48" t="s">
        <v>95</v>
      </c>
      <c r="I48" t="s">
        <v>95</v>
      </c>
      <c r="J48" t="s">
        <v>95</v>
      </c>
      <c r="K48" t="s">
        <v>95</v>
      </c>
    </row>
    <row r="49" spans="1:91">
      <c r="A49" t="e">
        <f>VLOOKUP(B49,Data!C:C,1,FALSE)</f>
        <v>#N/A</v>
      </c>
      <c r="B49" t="s">
        <v>38</v>
      </c>
      <c r="C49" s="1">
        <v>3000</v>
      </c>
      <c r="D49" t="s">
        <v>39</v>
      </c>
      <c r="E49" t="s">
        <v>112</v>
      </c>
      <c r="F49" t="s">
        <v>95</v>
      </c>
      <c r="G49" t="s">
        <v>95</v>
      </c>
      <c r="H49" t="s">
        <v>95</v>
      </c>
      <c r="I49" t="s">
        <v>95</v>
      </c>
      <c r="J49" t="s">
        <v>95</v>
      </c>
      <c r="K49" t="s">
        <v>95</v>
      </c>
      <c r="BF49">
        <v>66</v>
      </c>
      <c r="BG49">
        <v>67</v>
      </c>
      <c r="BH49">
        <v>68</v>
      </c>
    </row>
    <row r="50" spans="1:91">
      <c r="A50" t="e">
        <f>VLOOKUP(B50,Data!C:C,1,FALSE)</f>
        <v>#N/A</v>
      </c>
      <c r="B50" t="s">
        <v>45</v>
      </c>
      <c r="C50" s="1">
        <v>2500</v>
      </c>
      <c r="E50" t="s">
        <v>114</v>
      </c>
      <c r="F50" t="s">
        <v>95</v>
      </c>
      <c r="G50" t="s">
        <v>95</v>
      </c>
      <c r="H50" t="s">
        <v>95</v>
      </c>
      <c r="I50" t="s">
        <v>95</v>
      </c>
      <c r="J50" t="s">
        <v>95</v>
      </c>
      <c r="K50" t="s">
        <v>95</v>
      </c>
      <c r="BO50">
        <v>75</v>
      </c>
      <c r="BP50">
        <v>76</v>
      </c>
      <c r="BQ50">
        <v>77</v>
      </c>
      <c r="BR50">
        <v>78</v>
      </c>
    </row>
    <row r="51" spans="1:91">
      <c r="A51" t="e">
        <f>VLOOKUP(B51,Data!C:C,1,FALSE)</f>
        <v>#N/A</v>
      </c>
      <c r="B51" t="s">
        <v>52</v>
      </c>
      <c r="C51" s="1">
        <v>2500</v>
      </c>
      <c r="E51" t="s">
        <v>113</v>
      </c>
      <c r="F51" t="s">
        <v>95</v>
      </c>
      <c r="G51" t="s">
        <v>95</v>
      </c>
      <c r="H51" t="s">
        <v>95</v>
      </c>
      <c r="I51" t="s">
        <v>95</v>
      </c>
      <c r="J51" t="s">
        <v>95</v>
      </c>
      <c r="K51">
        <v>19</v>
      </c>
      <c r="CC51">
        <v>89</v>
      </c>
    </row>
    <row r="52" spans="1:91">
      <c r="A52" t="e">
        <f>VLOOKUP(B52,Data!C:C,1,FALSE)</f>
        <v>#N/A</v>
      </c>
      <c r="B52" t="s">
        <v>41</v>
      </c>
      <c r="C52" s="1">
        <v>2300</v>
      </c>
      <c r="E52" t="s">
        <v>113</v>
      </c>
      <c r="F52" t="s">
        <v>95</v>
      </c>
      <c r="G52" t="s">
        <v>95</v>
      </c>
      <c r="H52" t="s">
        <v>95</v>
      </c>
      <c r="I52" t="s">
        <v>95</v>
      </c>
      <c r="J52" t="s">
        <v>95</v>
      </c>
      <c r="K52" t="s">
        <v>95</v>
      </c>
      <c r="BJ52">
        <v>70</v>
      </c>
      <c r="BK52">
        <v>71</v>
      </c>
      <c r="BL52">
        <v>72</v>
      </c>
      <c r="BM52">
        <v>73</v>
      </c>
      <c r="BN52">
        <v>74</v>
      </c>
    </row>
    <row r="53" spans="1:91">
      <c r="A53" t="e">
        <f>VLOOKUP(B53,Data!C:C,1,FALSE)</f>
        <v>#N/A</v>
      </c>
      <c r="B53" t="s">
        <v>27</v>
      </c>
      <c r="C53" s="1">
        <v>2000</v>
      </c>
      <c r="E53">
        <v>2012</v>
      </c>
      <c r="F53">
        <v>14</v>
      </c>
      <c r="G53" t="s">
        <v>95</v>
      </c>
      <c r="H53" t="s">
        <v>95</v>
      </c>
      <c r="I53" t="s">
        <v>95</v>
      </c>
      <c r="J53" t="s">
        <v>95</v>
      </c>
      <c r="K53" t="s">
        <v>95</v>
      </c>
    </row>
    <row r="54" spans="1:91">
      <c r="A54" t="e">
        <f>VLOOKUP(B54,Data!C:C,1,FALSE)</f>
        <v>#N/A</v>
      </c>
      <c r="B54" t="s">
        <v>50</v>
      </c>
      <c r="C54" s="1">
        <v>1500</v>
      </c>
      <c r="E54" t="s">
        <v>118</v>
      </c>
      <c r="F54" t="s">
        <v>95</v>
      </c>
      <c r="G54" t="s">
        <v>95</v>
      </c>
      <c r="H54" t="s">
        <v>95</v>
      </c>
      <c r="I54" t="s">
        <v>95</v>
      </c>
      <c r="J54" t="s">
        <v>95</v>
      </c>
      <c r="K54" t="s">
        <v>95</v>
      </c>
      <c r="BZ54">
        <v>86</v>
      </c>
      <c r="CA54">
        <v>87</v>
      </c>
    </row>
    <row r="55" spans="1:91">
      <c r="A55" t="e">
        <f>VLOOKUP(B55,Data!C:C,1,FALSE)</f>
        <v>#N/A</v>
      </c>
      <c r="B55" t="s">
        <v>16</v>
      </c>
      <c r="C55" s="1">
        <v>1000</v>
      </c>
      <c r="E55">
        <v>2009</v>
      </c>
      <c r="F55" t="s">
        <v>95</v>
      </c>
      <c r="G55" t="s">
        <v>95</v>
      </c>
      <c r="H55" t="s">
        <v>95</v>
      </c>
      <c r="I55" t="s">
        <v>95</v>
      </c>
      <c r="J55" t="s">
        <v>95</v>
      </c>
      <c r="K55" t="s">
        <v>95</v>
      </c>
      <c r="W55">
        <v>31</v>
      </c>
    </row>
    <row r="56" spans="1:91">
      <c r="A56" t="e">
        <f>VLOOKUP(B56,Data!C:C,1,FALSE)</f>
        <v>#N/A</v>
      </c>
      <c r="B56" t="s">
        <v>30</v>
      </c>
      <c r="C56" s="1">
        <v>1000</v>
      </c>
      <c r="D56" t="s">
        <v>31</v>
      </c>
      <c r="E56" t="s">
        <v>111</v>
      </c>
      <c r="F56" t="s">
        <v>95</v>
      </c>
      <c r="G56" t="s">
        <v>95</v>
      </c>
      <c r="H56" t="s">
        <v>95</v>
      </c>
      <c r="I56" t="s">
        <v>95</v>
      </c>
      <c r="J56" t="s">
        <v>95</v>
      </c>
      <c r="K56" t="s">
        <v>95</v>
      </c>
      <c r="AK56">
        <v>45</v>
      </c>
      <c r="AL56">
        <v>46</v>
      </c>
    </row>
    <row r="57" spans="1:91">
      <c r="A57" t="e">
        <f>VLOOKUP(B57,Data!C:C,1,FALSE)</f>
        <v>#N/A</v>
      </c>
      <c r="B57" t="s">
        <v>13</v>
      </c>
      <c r="C57" s="1">
        <v>600</v>
      </c>
      <c r="E57" t="s">
        <v>105</v>
      </c>
      <c r="F57" t="s">
        <v>95</v>
      </c>
      <c r="G57" t="s">
        <v>95</v>
      </c>
      <c r="H57" t="s">
        <v>95</v>
      </c>
      <c r="I57" t="s">
        <v>95</v>
      </c>
      <c r="J57" t="s">
        <v>95</v>
      </c>
      <c r="K57" t="s">
        <v>95</v>
      </c>
      <c r="T57">
        <v>28</v>
      </c>
      <c r="U57">
        <v>29</v>
      </c>
    </row>
    <row r="58" spans="1:91">
      <c r="A58" t="e">
        <f>VLOOKUP(B58,Data!C:C,1,FALSE)</f>
        <v>#N/A</v>
      </c>
      <c r="B58" t="s">
        <v>53</v>
      </c>
      <c r="C58" s="1">
        <v>500</v>
      </c>
      <c r="D58" t="s">
        <v>88</v>
      </c>
      <c r="E58">
        <v>2010</v>
      </c>
      <c r="F58" t="s">
        <v>95</v>
      </c>
      <c r="G58" t="s">
        <v>95</v>
      </c>
      <c r="H58" t="s">
        <v>95</v>
      </c>
      <c r="I58" t="s">
        <v>95</v>
      </c>
      <c r="J58" t="s">
        <v>95</v>
      </c>
      <c r="K58" t="s">
        <v>95</v>
      </c>
      <c r="CD58">
        <v>90</v>
      </c>
    </row>
    <row r="59" spans="1:91">
      <c r="A59" t="str">
        <f>VLOOKUP(B59,Data!C:C,1,FALSE)</f>
        <v>Tepper Family Foundation</v>
      </c>
      <c r="B59" t="s">
        <v>72</v>
      </c>
      <c r="C59" s="1">
        <v>500</v>
      </c>
      <c r="E59">
        <v>2013</v>
      </c>
      <c r="F59" t="s">
        <v>95</v>
      </c>
      <c r="G59" t="s">
        <v>95</v>
      </c>
      <c r="H59" t="s">
        <v>95</v>
      </c>
      <c r="I59" t="s">
        <v>95</v>
      </c>
      <c r="J59" t="s">
        <v>95</v>
      </c>
      <c r="K59">
        <v>19</v>
      </c>
      <c r="CM59">
        <v>99</v>
      </c>
    </row>
    <row r="60" spans="1:91">
      <c r="A60" t="e">
        <f>VLOOKUP(B60,Data!C:C,1,FALSE)</f>
        <v>#N/A</v>
      </c>
      <c r="B60" t="s">
        <v>89</v>
      </c>
      <c r="C60" s="1">
        <v>300</v>
      </c>
      <c r="D60" t="s">
        <v>56</v>
      </c>
      <c r="E60" t="s">
        <v>120</v>
      </c>
      <c r="F60" t="s">
        <v>95</v>
      </c>
      <c r="G60" t="s">
        <v>95</v>
      </c>
      <c r="H60" t="s">
        <v>95</v>
      </c>
      <c r="I60" t="s">
        <v>95</v>
      </c>
      <c r="J60" t="s">
        <v>95</v>
      </c>
      <c r="K60" t="s">
        <v>95</v>
      </c>
      <c r="CG60">
        <v>93</v>
      </c>
      <c r="CH60">
        <v>94</v>
      </c>
      <c r="CI60">
        <v>95</v>
      </c>
    </row>
    <row r="61" spans="1:91">
      <c r="A61" t="e">
        <f>VLOOKUP(B61,Data!C:C,1,FALSE)</f>
        <v>#N/A</v>
      </c>
      <c r="B61" t="s">
        <v>51</v>
      </c>
      <c r="C61" s="1">
        <v>250</v>
      </c>
      <c r="E61">
        <v>2010</v>
      </c>
      <c r="F61" t="s">
        <v>95</v>
      </c>
      <c r="G61" t="s">
        <v>95</v>
      </c>
      <c r="H61" t="s">
        <v>95</v>
      </c>
      <c r="I61" t="s">
        <v>95</v>
      </c>
      <c r="J61" t="s">
        <v>95</v>
      </c>
      <c r="K61" t="s">
        <v>95</v>
      </c>
      <c r="CB61">
        <v>88</v>
      </c>
    </row>
    <row r="62" spans="1:91">
      <c r="A62" t="e">
        <f>VLOOKUP(B62,Data!C:C,1,FALSE)</f>
        <v>#N/A</v>
      </c>
      <c r="B62" t="s">
        <v>62</v>
      </c>
      <c r="C62" s="1">
        <v>200</v>
      </c>
      <c r="D62" t="s">
        <v>63</v>
      </c>
      <c r="E62">
        <v>2013</v>
      </c>
      <c r="F62" t="s">
        <v>95</v>
      </c>
      <c r="G62" t="s">
        <v>95</v>
      </c>
      <c r="H62" t="s">
        <v>95</v>
      </c>
      <c r="I62" t="s">
        <v>95</v>
      </c>
      <c r="J62" t="s">
        <v>95</v>
      </c>
      <c r="K62" t="s">
        <v>95</v>
      </c>
      <c r="CJ62">
        <v>96</v>
      </c>
    </row>
    <row r="63" spans="1:91">
      <c r="A63" t="e">
        <f>VLOOKUP(B63,Data!C:C,1,FALSE)</f>
        <v>#N/A</v>
      </c>
      <c r="B63" t="s">
        <v>15</v>
      </c>
      <c r="C63" s="1">
        <v>100</v>
      </c>
      <c r="E63">
        <v>2011</v>
      </c>
      <c r="F63" t="s">
        <v>95</v>
      </c>
      <c r="G63" t="s">
        <v>95</v>
      </c>
      <c r="H63" t="s">
        <v>95</v>
      </c>
      <c r="I63" t="s">
        <v>95</v>
      </c>
      <c r="J63" t="s">
        <v>95</v>
      </c>
      <c r="K63" t="s">
        <v>95</v>
      </c>
      <c r="V63">
        <v>30</v>
      </c>
    </row>
  </sheetData>
  <autoFilter ref="B1:CU63" xr:uid="{00000000-0009-0000-0000-000000000000}">
    <sortState xmlns:xlrd2="http://schemas.microsoft.com/office/spreadsheetml/2017/richdata2" ref="B2:CU63">
      <sortCondition descending="1" ref="C1:C63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E4948-0A35-F847-8211-D08C3FB67D35}">
  <dimension ref="A1:B30"/>
  <sheetViews>
    <sheetView workbookViewId="0">
      <selection activeCell="B33" sqref="B33"/>
    </sheetView>
  </sheetViews>
  <sheetFormatPr baseColWidth="10" defaultRowHeight="16"/>
  <cols>
    <col min="1" max="1" width="57.5" customWidth="1"/>
    <col min="2" max="2" width="41.5" customWidth="1"/>
  </cols>
  <sheetData>
    <row r="1" spans="1:2">
      <c r="A1" s="2" t="s">
        <v>156</v>
      </c>
      <c r="B1" s="2" t="s">
        <v>155</v>
      </c>
    </row>
    <row r="2" spans="1:2">
      <c r="A2" t="s">
        <v>24</v>
      </c>
      <c r="B2" t="s">
        <v>157</v>
      </c>
    </row>
    <row r="3" spans="1:2">
      <c r="A3" t="s">
        <v>72</v>
      </c>
    </row>
    <row r="4" spans="1:2">
      <c r="A4" t="s">
        <v>133</v>
      </c>
      <c r="B4" t="s">
        <v>158</v>
      </c>
    </row>
    <row r="5" spans="1:2">
      <c r="A5" t="s">
        <v>134</v>
      </c>
    </row>
    <row r="6" spans="1:2">
      <c r="A6" t="s">
        <v>7</v>
      </c>
    </row>
    <row r="7" spans="1:2">
      <c r="A7" t="s">
        <v>4</v>
      </c>
      <c r="B7" t="s">
        <v>159</v>
      </c>
    </row>
    <row r="8" spans="1:2">
      <c r="A8" t="s">
        <v>135</v>
      </c>
      <c r="B8" t="s">
        <v>160</v>
      </c>
    </row>
    <row r="9" spans="1:2">
      <c r="A9" t="s">
        <v>22</v>
      </c>
      <c r="B9" t="s">
        <v>161</v>
      </c>
    </row>
    <row r="10" spans="1:2">
      <c r="A10" t="s">
        <v>57</v>
      </c>
      <c r="B10" t="s">
        <v>162</v>
      </c>
    </row>
    <row r="11" spans="1:2">
      <c r="A11" t="s">
        <v>136</v>
      </c>
      <c r="B11" t="s">
        <v>163</v>
      </c>
    </row>
    <row r="12" spans="1:2">
      <c r="A12" t="s">
        <v>26</v>
      </c>
      <c r="B12" t="s">
        <v>164</v>
      </c>
    </row>
    <row r="13" spans="1:2">
      <c r="A13" t="s">
        <v>137</v>
      </c>
      <c r="B13" t="s">
        <v>165</v>
      </c>
    </row>
    <row r="14" spans="1:2">
      <c r="A14" t="s">
        <v>67</v>
      </c>
      <c r="B14" t="s">
        <v>166</v>
      </c>
    </row>
    <row r="15" spans="1:2">
      <c r="A15" t="s">
        <v>138</v>
      </c>
      <c r="B15" t="s">
        <v>167</v>
      </c>
    </row>
    <row r="16" spans="1:2">
      <c r="A16" t="s">
        <v>37</v>
      </c>
      <c r="B16" t="s">
        <v>168</v>
      </c>
    </row>
    <row r="17" spans="1:2">
      <c r="A17" t="s">
        <v>139</v>
      </c>
      <c r="B17" t="s">
        <v>169</v>
      </c>
    </row>
    <row r="18" spans="1:2">
      <c r="A18" t="s">
        <v>140</v>
      </c>
      <c r="B18" t="s">
        <v>170</v>
      </c>
    </row>
    <row r="19" spans="1:2">
      <c r="A19" t="s">
        <v>43</v>
      </c>
      <c r="B19" t="s">
        <v>171</v>
      </c>
    </row>
    <row r="20" spans="1:2">
      <c r="A20" t="s">
        <v>65</v>
      </c>
      <c r="B20" t="s">
        <v>172</v>
      </c>
    </row>
    <row r="21" spans="1:2">
      <c r="A21" t="s">
        <v>141</v>
      </c>
      <c r="B21" t="s">
        <v>163</v>
      </c>
    </row>
    <row r="22" spans="1:2">
      <c r="A22" t="s">
        <v>20</v>
      </c>
    </row>
    <row r="23" spans="1:2">
      <c r="A23" t="s">
        <v>180</v>
      </c>
    </row>
    <row r="24" spans="1:2">
      <c r="A24" t="s">
        <v>173</v>
      </c>
      <c r="B24" t="s">
        <v>186</v>
      </c>
    </row>
    <row r="25" spans="1:2">
      <c r="A25" t="s">
        <v>174</v>
      </c>
      <c r="B25" t="s">
        <v>187</v>
      </c>
    </row>
    <row r="26" spans="1:2">
      <c r="A26" t="s">
        <v>176</v>
      </c>
    </row>
    <row r="27" spans="1:2">
      <c r="A27" t="s">
        <v>177</v>
      </c>
    </row>
    <row r="28" spans="1:2">
      <c r="A28" t="s">
        <v>181</v>
      </c>
    </row>
    <row r="29" spans="1:2">
      <c r="A29" t="s">
        <v>183</v>
      </c>
    </row>
    <row r="30" spans="1:2">
      <c r="A30" t="s">
        <v>150</v>
      </c>
      <c r="B30" t="s">
        <v>188</v>
      </c>
    </row>
  </sheetData>
  <autoFilter ref="A1:B385" xr:uid="{9CA6823E-3035-B246-ABEE-5724BDCD659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Data</vt:lpstr>
      <vt:lpstr>Sourcewatch 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Fisher</cp:lastModifiedBy>
  <dcterms:created xsi:type="dcterms:W3CDTF">2016-02-12T00:00:39Z</dcterms:created>
  <dcterms:modified xsi:type="dcterms:W3CDTF">2020-06-29T21:38:26Z</dcterms:modified>
  <cp:category/>
</cp:coreProperties>
</file>